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d.docs.live.net/ad6b4e4ce4f56c60/ドキュメント/2_ブログ/のむトト用/FIRE/FIRE/シミュレーションツール/"/>
    </mc:Choice>
  </mc:AlternateContent>
  <xr:revisionPtr revIDLastSave="1396" documentId="13_ncr:1_{ACD6A51D-EFFE-4E86-A343-1A6AEDFF8213}" xr6:coauthVersionLast="47" xr6:coauthVersionMax="47" xr10:uidLastSave="{5FB4FC16-02D7-43EC-89EE-16BB6D68AF91}"/>
  <bookViews>
    <workbookView xWindow="-108" yWindow="-108" windowWidth="23256" windowHeight="12456" xr2:uid="{2C9D5999-199C-49F8-9028-D1FEBE787E80}"/>
  </bookViews>
  <sheets>
    <sheet name="使用方法" sheetId="17" r:id="rId1"/>
    <sheet name="入力・結果シート" sheetId="12" r:id="rId2"/>
    <sheet name="【参考】各FIRE解説" sheetId="16" r:id="rId3"/>
    <sheet name="Ver履歴" sheetId="14"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12" l="1"/>
  <c r="J9" i="12" l="1"/>
  <c r="J10" i="12" s="1"/>
  <c r="J11" i="12" s="1"/>
  <c r="J12" i="12" s="1"/>
  <c r="J13" i="12" s="1"/>
  <c r="J14" i="12" s="1"/>
  <c r="J15" i="12" s="1"/>
  <c r="J16" i="12" s="1"/>
  <c r="J17" i="12" s="1"/>
  <c r="J18" i="12" s="1"/>
  <c r="J19" i="12" s="1"/>
  <c r="J20" i="12" s="1"/>
  <c r="J21" i="12" s="1"/>
  <c r="J22" i="12" s="1"/>
  <c r="J23" i="12" s="1"/>
  <c r="J24" i="12" s="1"/>
  <c r="J25" i="12" s="1"/>
  <c r="I9" i="12"/>
  <c r="G9" i="12"/>
  <c r="I2" i="12"/>
  <c r="H2" i="12"/>
  <c r="J26" i="12" l="1"/>
  <c r="J27" i="12" s="1"/>
  <c r="J28" i="12" s="1"/>
  <c r="J29" i="12" s="1"/>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J52" i="12" s="1"/>
  <c r="J53" i="12" s="1"/>
  <c r="J54" i="12" s="1"/>
  <c r="J55" i="12" s="1"/>
  <c r="J56" i="12" s="1"/>
  <c r="J57" i="12" s="1"/>
  <c r="J58" i="12" s="1"/>
  <c r="J59" i="12" s="1"/>
  <c r="J60" i="12" s="1"/>
  <c r="J61" i="12" s="1"/>
  <c r="J62" i="12" s="1"/>
  <c r="J63" i="12" s="1"/>
  <c r="J64" i="12" s="1"/>
  <c r="J65" i="12" s="1"/>
  <c r="J66" i="12" s="1"/>
  <c r="J67" i="12" s="1"/>
  <c r="J68" i="12" s="1"/>
  <c r="J69" i="12" s="1"/>
  <c r="J70" i="12" s="1"/>
  <c r="J71" i="12" s="1"/>
  <c r="J72" i="12" s="1"/>
  <c r="J73" i="12" s="1"/>
  <c r="J74" i="12" s="1"/>
  <c r="J75" i="12" s="1"/>
  <c r="J76" i="12" s="1"/>
  <c r="J77" i="12" s="1"/>
  <c r="J78" i="12" s="1"/>
  <c r="J79" i="12" s="1"/>
  <c r="J80" i="12" s="1"/>
  <c r="J81" i="12" s="1"/>
  <c r="J82" i="12" s="1"/>
  <c r="J83" i="12" s="1"/>
  <c r="J84" i="12" s="1"/>
  <c r="J85" i="12" s="1"/>
  <c r="J86" i="12" s="1"/>
  <c r="J87" i="12" s="1"/>
  <c r="J88" i="12" s="1"/>
  <c r="J89" i="12" s="1"/>
  <c r="J90" i="12" s="1"/>
  <c r="J91" i="12" s="1"/>
  <c r="J92" i="12" s="1"/>
  <c r="J93" i="12" s="1"/>
  <c r="J94" i="12" s="1"/>
  <c r="Q10" i="12"/>
  <c r="P10" i="12"/>
  <c r="O10" i="12"/>
  <c r="N10" i="12"/>
  <c r="M10" i="12"/>
  <c r="L9" i="12" s="1"/>
  <c r="I10" i="12"/>
  <c r="I11" i="12" s="1"/>
  <c r="K9" i="12"/>
  <c r="G10" i="12"/>
  <c r="I12" i="12" l="1"/>
  <c r="I13" i="12" s="1"/>
  <c r="I14" i="12" s="1"/>
  <c r="I15" i="12" s="1"/>
  <c r="I16" i="12" s="1"/>
  <c r="I17" i="12" s="1"/>
  <c r="I18" i="12" s="1"/>
  <c r="I19" i="12" s="1"/>
  <c r="I20" i="12" s="1"/>
  <c r="I21" i="12" s="1"/>
  <c r="I22" i="12" s="1"/>
  <c r="I23" i="12" s="1"/>
  <c r="I24" i="12" s="1"/>
  <c r="I25" i="12" s="1"/>
  <c r="I26" i="12" s="1"/>
  <c r="I27" i="12" s="1"/>
  <c r="I28" i="12" s="1"/>
  <c r="I29" i="12" s="1"/>
  <c r="I30" i="12" s="1"/>
  <c r="I31" i="12" s="1"/>
  <c r="I32" i="12" s="1"/>
  <c r="I33" i="12" s="1"/>
  <c r="I34" i="12" s="1"/>
  <c r="I35" i="12" s="1"/>
  <c r="I36" i="12" s="1"/>
  <c r="I37" i="12" s="1"/>
  <c r="I38" i="12" s="1"/>
  <c r="I39" i="12" s="1"/>
  <c r="I40" i="12" s="1"/>
  <c r="I41" i="12" s="1"/>
  <c r="I42" i="12" s="1"/>
  <c r="I43" i="12" s="1"/>
  <c r="I44" i="12" s="1"/>
  <c r="I45" i="12" s="1"/>
  <c r="I46" i="12" s="1"/>
  <c r="I47" i="12" s="1"/>
  <c r="I48" i="12" s="1"/>
  <c r="I49" i="12" s="1"/>
  <c r="I50" i="12" s="1"/>
  <c r="I51" i="12" s="1"/>
  <c r="I52" i="12" s="1"/>
  <c r="I53" i="12" s="1"/>
  <c r="I54" i="12" s="1"/>
  <c r="I55" i="12" s="1"/>
  <c r="I56" i="12" s="1"/>
  <c r="I57" i="12" s="1"/>
  <c r="I58" i="12" s="1"/>
  <c r="I59" i="12" s="1"/>
  <c r="I60" i="12" s="1"/>
  <c r="I61" i="12" s="1"/>
  <c r="I62" i="12" s="1"/>
  <c r="I63" i="12" s="1"/>
  <c r="I64" i="12" s="1"/>
  <c r="I65" i="12" s="1"/>
  <c r="I66" i="12" s="1"/>
  <c r="I67" i="12" s="1"/>
  <c r="I68" i="12" s="1"/>
  <c r="I69" i="12" s="1"/>
  <c r="I70" i="12" s="1"/>
  <c r="I71" i="12" s="1"/>
  <c r="I72" i="12" s="1"/>
  <c r="I73" i="12" s="1"/>
  <c r="I74" i="12" s="1"/>
  <c r="I75" i="12" s="1"/>
  <c r="I76" i="12" s="1"/>
  <c r="I77" i="12" s="1"/>
  <c r="I78" i="12" s="1"/>
  <c r="I79" i="12" s="1"/>
  <c r="I80" i="12" s="1"/>
  <c r="I81" i="12" s="1"/>
  <c r="I82" i="12" s="1"/>
  <c r="I83" i="12" s="1"/>
  <c r="I84" i="12" s="1"/>
  <c r="I85" i="12" s="1"/>
  <c r="I86" i="12" s="1"/>
  <c r="I87" i="12" s="1"/>
  <c r="I88" i="12" s="1"/>
  <c r="I89" i="12" s="1"/>
  <c r="I90" i="12" s="1"/>
  <c r="I91" i="12" s="1"/>
  <c r="I92" i="12" s="1"/>
  <c r="I93" i="12" s="1"/>
  <c r="I94" i="12" s="1"/>
  <c r="M11" i="12"/>
  <c r="Q11" i="12"/>
  <c r="P11" i="12"/>
  <c r="N11" i="12"/>
  <c r="O11" i="12"/>
  <c r="K10" i="12"/>
  <c r="G11" i="12"/>
  <c r="L10" i="12" l="1"/>
  <c r="Q12" i="12" s="1"/>
  <c r="G12" i="12"/>
  <c r="K11" i="12"/>
  <c r="M12" i="12" l="1"/>
  <c r="N12" i="12"/>
  <c r="P12" i="12"/>
  <c r="O12" i="12"/>
  <c r="G13" i="12"/>
  <c r="K12" i="12"/>
  <c r="K13" i="12" l="1"/>
  <c r="L11" i="12"/>
  <c r="N13" i="12" s="1"/>
  <c r="G14" i="12"/>
  <c r="K14" i="12" s="1"/>
  <c r="P13" i="12" l="1"/>
  <c r="O13" i="12"/>
  <c r="Q13" i="12"/>
  <c r="M13" i="12"/>
  <c r="G15" i="12"/>
  <c r="K15" i="12" s="1"/>
  <c r="L12" i="12" l="1"/>
  <c r="M14" i="12" s="1"/>
  <c r="G16" i="12"/>
  <c r="K16" i="12" s="1"/>
  <c r="Q14" i="12" l="1"/>
  <c r="P14" i="12"/>
  <c r="O14" i="12"/>
  <c r="N14" i="12"/>
  <c r="L13" i="12"/>
  <c r="M15" i="12" s="1"/>
  <c r="G17" i="12"/>
  <c r="K17" i="12" s="1"/>
  <c r="Q15" i="12" l="1"/>
  <c r="O15" i="12"/>
  <c r="P15" i="12"/>
  <c r="N15" i="12"/>
  <c r="G18" i="12"/>
  <c r="K18" i="12" s="1"/>
  <c r="L14" i="12" l="1"/>
  <c r="O16" i="12" s="1"/>
  <c r="G19" i="12"/>
  <c r="K19" i="12" s="1"/>
  <c r="P16" i="12" l="1"/>
  <c r="N16" i="12"/>
  <c r="Q16" i="12"/>
  <c r="M16" i="12"/>
  <c r="G20" i="12"/>
  <c r="K20" i="12" s="1"/>
  <c r="L15" i="12" l="1"/>
  <c r="G21" i="12"/>
  <c r="K21" i="12" s="1"/>
  <c r="O17" i="12" l="1"/>
  <c r="Q17" i="12"/>
  <c r="P17" i="12"/>
  <c r="M17" i="12"/>
  <c r="N17" i="12"/>
  <c r="G22" i="12"/>
  <c r="K22" i="12" s="1"/>
  <c r="L16" i="12" l="1"/>
  <c r="M18" i="12" s="1"/>
  <c r="G23" i="12"/>
  <c r="K23" i="12" s="1"/>
  <c r="O18" i="12" l="1"/>
  <c r="N18" i="12"/>
  <c r="L17" i="12" s="1"/>
  <c r="Q18" i="12"/>
  <c r="P18" i="12"/>
  <c r="G24" i="12"/>
  <c r="K24" i="12" s="1"/>
  <c r="Q19" i="12" l="1"/>
  <c r="N19" i="12"/>
  <c r="O19" i="12"/>
  <c r="M19" i="12"/>
  <c r="L18" i="12" s="1"/>
  <c r="M20" i="12" s="1"/>
  <c r="P19" i="12"/>
  <c r="G25" i="12"/>
  <c r="K25" i="12" s="1"/>
  <c r="N20" i="12" l="1"/>
  <c r="P20" i="12"/>
  <c r="O20" i="12"/>
  <c r="L19" i="12" s="1"/>
  <c r="M21" i="12" s="1"/>
  <c r="Q20" i="12"/>
  <c r="G26" i="12"/>
  <c r="K26" i="12" s="1"/>
  <c r="P21" i="12" l="1"/>
  <c r="N21" i="12"/>
  <c r="Q21" i="12"/>
  <c r="O21" i="12"/>
  <c r="L20" i="12" s="1"/>
  <c r="Q22" i="12" s="1"/>
  <c r="G27" i="12"/>
  <c r="K27" i="12" s="1"/>
  <c r="P22" i="12" l="1"/>
  <c r="N22" i="12"/>
  <c r="M22" i="12"/>
  <c r="O22" i="12"/>
  <c r="G28" i="12"/>
  <c r="K28" i="12" s="1"/>
  <c r="L21" i="12" l="1"/>
  <c r="N23" i="12" s="1"/>
  <c r="G29" i="12"/>
  <c r="K29" i="12" s="1"/>
  <c r="P23" i="12" l="1"/>
  <c r="M23" i="12"/>
  <c r="O23" i="12"/>
  <c r="Q23" i="12"/>
  <c r="G30" i="12"/>
  <c r="K30" i="12" s="1"/>
  <c r="L22" i="12" l="1"/>
  <c r="M24" i="12" s="1"/>
  <c r="G31" i="12"/>
  <c r="K31" i="12" s="1"/>
  <c r="P24" i="12" l="1"/>
  <c r="Q24" i="12"/>
  <c r="N24" i="12"/>
  <c r="O24" i="12"/>
  <c r="L23" i="12" s="1"/>
  <c r="G32" i="12"/>
  <c r="K32" i="12" s="1"/>
  <c r="M25" i="12" l="1"/>
  <c r="N25" i="12"/>
  <c r="P25" i="12"/>
  <c r="Q25" i="12"/>
  <c r="O25" i="12"/>
  <c r="G33" i="12"/>
  <c r="K33" i="12" s="1"/>
  <c r="L24" i="12" l="1"/>
  <c r="P26" i="12" s="1"/>
  <c r="G34" i="12"/>
  <c r="K34" i="12" s="1"/>
  <c r="O26" i="12" l="1"/>
  <c r="Q26" i="12"/>
  <c r="N26" i="12"/>
  <c r="M26" i="12"/>
  <c r="L25" i="12" s="1"/>
  <c r="P27" i="12" s="1"/>
  <c r="G35" i="12"/>
  <c r="K35" i="12" s="1"/>
  <c r="M27" i="12" l="1"/>
  <c r="Q27" i="12"/>
  <c r="O27" i="12"/>
  <c r="N27" i="12"/>
  <c r="G36" i="12"/>
  <c r="K36" i="12" s="1"/>
  <c r="L26" i="12" l="1"/>
  <c r="Q28" i="12" s="1"/>
  <c r="G37" i="12"/>
  <c r="K37" i="12" s="1"/>
  <c r="N28" i="12" l="1"/>
  <c r="P28" i="12"/>
  <c r="M28" i="12"/>
  <c r="O28" i="12"/>
  <c r="G38" i="12"/>
  <c r="K38" i="12" s="1"/>
  <c r="L27" i="12" l="1"/>
  <c r="O29" i="12" s="1"/>
  <c r="G39" i="12"/>
  <c r="K39" i="12" s="1"/>
  <c r="Q29" i="12" l="1"/>
  <c r="M29" i="12"/>
  <c r="P29" i="12"/>
  <c r="N29" i="12"/>
  <c r="G40" i="12"/>
  <c r="K40" i="12" s="1"/>
  <c r="L28" i="12" l="1"/>
  <c r="P30" i="12" s="1"/>
  <c r="G41" i="12"/>
  <c r="K41" i="12" s="1"/>
  <c r="N30" i="12" l="1"/>
  <c r="L29" i="12" s="1"/>
  <c r="O31" i="12" s="1"/>
  <c r="O30" i="12"/>
  <c r="Q30" i="12"/>
  <c r="M30" i="12"/>
  <c r="G42" i="12"/>
  <c r="K42" i="12" s="1"/>
  <c r="P31" i="12" l="1"/>
  <c r="M31" i="12"/>
  <c r="N31" i="12"/>
  <c r="Q31" i="12"/>
  <c r="L30" i="12"/>
  <c r="P32" i="12" s="1"/>
  <c r="G43" i="12"/>
  <c r="K43" i="12" s="1"/>
  <c r="O32" i="12" l="1"/>
  <c r="M32" i="12"/>
  <c r="N32" i="12"/>
  <c r="Q32" i="12"/>
  <c r="G44" i="12"/>
  <c r="K44" i="12" s="1"/>
  <c r="L31" i="12" l="1"/>
  <c r="G45" i="12"/>
  <c r="K45" i="12" s="1"/>
  <c r="M33" i="12" l="1"/>
  <c r="Q33" i="12"/>
  <c r="N33" i="12"/>
  <c r="P33" i="12"/>
  <c r="O33" i="12"/>
  <c r="G46" i="12"/>
  <c r="K46" i="12" s="1"/>
  <c r="L32" i="12" l="1"/>
  <c r="P34" i="12" s="1"/>
  <c r="G47" i="12"/>
  <c r="K47" i="12" s="1"/>
  <c r="N34" i="12" l="1"/>
  <c r="L33" i="12" s="1"/>
  <c r="O35" i="12" s="1"/>
  <c r="O34" i="12"/>
  <c r="Q34" i="12"/>
  <c r="M34" i="12"/>
  <c r="G48" i="12"/>
  <c r="K48" i="12" s="1"/>
  <c r="P35" i="12" l="1"/>
  <c r="Q35" i="12"/>
  <c r="M35" i="12"/>
  <c r="N35" i="12"/>
  <c r="L34" i="12" s="1"/>
  <c r="N36" i="12" s="1"/>
  <c r="G49" i="12"/>
  <c r="K49" i="12" s="1"/>
  <c r="O36" i="12" l="1"/>
  <c r="L35" i="12" s="1"/>
  <c r="M37" i="12" s="1"/>
  <c r="Q36" i="12"/>
  <c r="M36" i="12"/>
  <c r="P36" i="12"/>
  <c r="G50" i="12"/>
  <c r="K50" i="12" s="1"/>
  <c r="N37" i="12" l="1"/>
  <c r="O37" i="12"/>
  <c r="P37" i="12"/>
  <c r="Q37" i="12"/>
  <c r="G51" i="12"/>
  <c r="K51" i="12" s="1"/>
  <c r="L36" i="12" l="1"/>
  <c r="G52" i="12"/>
  <c r="K52" i="12" s="1"/>
  <c r="O38" i="12" l="1"/>
  <c r="P38" i="12"/>
  <c r="M38" i="12"/>
  <c r="Q38" i="12"/>
  <c r="N38" i="12"/>
  <c r="G53" i="12"/>
  <c r="K53" i="12" s="1"/>
  <c r="L37" i="12" l="1"/>
  <c r="N39" i="12" s="1"/>
  <c r="G54" i="12"/>
  <c r="K54" i="12" s="1"/>
  <c r="Q39" i="12" l="1"/>
  <c r="M39" i="12"/>
  <c r="O39" i="12"/>
  <c r="L38" i="12" s="1"/>
  <c r="N40" i="12" s="1"/>
  <c r="P39" i="12"/>
  <c r="G55" i="12"/>
  <c r="K55" i="12" s="1"/>
  <c r="O40" i="12" l="1"/>
  <c r="L39" i="12" s="1"/>
  <c r="N41" i="12" s="1"/>
  <c r="P40" i="12"/>
  <c r="M40" i="12"/>
  <c r="Q40" i="12"/>
  <c r="G56" i="12"/>
  <c r="K56" i="12" s="1"/>
  <c r="Q41" i="12" l="1"/>
  <c r="M41" i="12"/>
  <c r="O41" i="12"/>
  <c r="P41" i="12"/>
  <c r="L40" i="12"/>
  <c r="P42" i="12" s="1"/>
  <c r="G57" i="12"/>
  <c r="K57" i="12" s="1"/>
  <c r="Q42" i="12" l="1"/>
  <c r="O42" i="12"/>
  <c r="M42" i="12"/>
  <c r="N42" i="12"/>
  <c r="G58" i="12"/>
  <c r="K58" i="12" s="1"/>
  <c r="L41" i="12" l="1"/>
  <c r="N43" i="12" s="1"/>
  <c r="G59" i="12"/>
  <c r="K59" i="12" s="1"/>
  <c r="M43" i="12" l="1"/>
  <c r="Q43" i="12"/>
  <c r="P43" i="12"/>
  <c r="O43" i="12"/>
  <c r="L42" i="12"/>
  <c r="P44" i="12" s="1"/>
  <c r="G60" i="12"/>
  <c r="K60" i="12" s="1"/>
  <c r="N44" i="12" l="1"/>
  <c r="Q44" i="12"/>
  <c r="M44" i="12"/>
  <c r="O44" i="12"/>
  <c r="G61" i="12"/>
  <c r="K61" i="12" s="1"/>
  <c r="L43" i="12" l="1"/>
  <c r="O45" i="12" s="1"/>
  <c r="G62" i="12"/>
  <c r="K62" i="12" s="1"/>
  <c r="P45" i="12" l="1"/>
  <c r="N45" i="12"/>
  <c r="Q45" i="12"/>
  <c r="M45" i="12"/>
  <c r="G63" i="12"/>
  <c r="K63" i="12" s="1"/>
  <c r="L44" i="12" l="1"/>
  <c r="G64" i="12"/>
  <c r="K64" i="12" s="1"/>
  <c r="Q46" i="12" l="1"/>
  <c r="M46" i="12"/>
  <c r="N46" i="12"/>
  <c r="O46" i="12"/>
  <c r="P46" i="12"/>
  <c r="G65" i="12"/>
  <c r="K65" i="12" s="1"/>
  <c r="L45" i="12" l="1"/>
  <c r="O47" i="12" s="1"/>
  <c r="G66" i="12"/>
  <c r="K66" i="12" s="1"/>
  <c r="P47" i="12" l="1"/>
  <c r="N47" i="12"/>
  <c r="Q47" i="12"/>
  <c r="L46" i="12" s="1"/>
  <c r="M48" i="12" s="1"/>
  <c r="M47" i="12"/>
  <c r="G67" i="12"/>
  <c r="K67" i="12" s="1"/>
  <c r="P48" i="12" l="1"/>
  <c r="N48" i="12"/>
  <c r="Q48" i="12"/>
  <c r="O48" i="12"/>
  <c r="L47" i="12"/>
  <c r="P49" i="12" s="1"/>
  <c r="G68" i="12"/>
  <c r="K68" i="12" s="1"/>
  <c r="O49" i="12" l="1"/>
  <c r="L48" i="12" s="1"/>
  <c r="M49" i="12"/>
  <c r="Q49" i="12"/>
  <c r="N49" i="12"/>
  <c r="G69" i="12"/>
  <c r="K69" i="12" s="1"/>
  <c r="P50" i="12" l="1"/>
  <c r="M50" i="12"/>
  <c r="N50" i="12"/>
  <c r="O50" i="12"/>
  <c r="Q50" i="12"/>
  <c r="G70" i="12"/>
  <c r="K70" i="12" s="1"/>
  <c r="L49" i="12" l="1"/>
  <c r="P51" i="12" s="1"/>
  <c r="G71" i="12"/>
  <c r="K71" i="12" s="1"/>
  <c r="M51" i="12" l="1"/>
  <c r="Q51" i="12"/>
  <c r="O51" i="12"/>
  <c r="N51" i="12"/>
  <c r="L50" i="12"/>
  <c r="G72" i="12"/>
  <c r="K72" i="12" s="1"/>
  <c r="N52" i="12" l="1"/>
  <c r="P52" i="12"/>
  <c r="M52" i="12"/>
  <c r="Q52" i="12"/>
  <c r="O52" i="12"/>
  <c r="G73" i="12"/>
  <c r="K73" i="12" s="1"/>
  <c r="L51" i="12" l="1"/>
  <c r="M53" i="12" s="1"/>
  <c r="G74" i="12"/>
  <c r="K74" i="12" s="1"/>
  <c r="P53" i="12" l="1"/>
  <c r="Q53" i="12"/>
  <c r="L52" i="12" s="1"/>
  <c r="Q54" i="12" s="1"/>
  <c r="O53" i="12"/>
  <c r="N53" i="12"/>
  <c r="G75" i="12"/>
  <c r="M54" i="12" l="1"/>
  <c r="P54" i="12"/>
  <c r="O54" i="12"/>
  <c r="N54" i="12"/>
  <c r="L53" i="12"/>
  <c r="M55" i="12" s="1"/>
  <c r="G76" i="12"/>
  <c r="K75" i="12"/>
  <c r="P55" i="12" l="1"/>
  <c r="O55" i="12"/>
  <c r="N55" i="12"/>
  <c r="Q55" i="12"/>
  <c r="L54" i="12" s="1"/>
  <c r="G77" i="12"/>
  <c r="K76" i="12"/>
  <c r="M56" i="12" l="1"/>
  <c r="N56" i="12"/>
  <c r="O56" i="12"/>
  <c r="Q56" i="12"/>
  <c r="L55" i="12" s="1"/>
  <c r="O57" i="12" s="1"/>
  <c r="P56" i="12"/>
  <c r="G78" i="12"/>
  <c r="K77" i="12"/>
  <c r="M57" i="12" l="1"/>
  <c r="P57" i="12"/>
  <c r="N57" i="12"/>
  <c r="Q57" i="12"/>
  <c r="L56" i="12" s="1"/>
  <c r="Q58" i="12" s="1"/>
  <c r="L57" i="12" s="1"/>
  <c r="G79" i="12"/>
  <c r="K78" i="12"/>
  <c r="M58" i="12" l="1"/>
  <c r="P58" i="12"/>
  <c r="N58" i="12"/>
  <c r="O58" i="12"/>
  <c r="M59" i="12"/>
  <c r="P59" i="12"/>
  <c r="N59" i="12"/>
  <c r="Q59" i="12"/>
  <c r="L58" i="12" s="1"/>
  <c r="O59" i="12"/>
  <c r="G80" i="12"/>
  <c r="K79" i="12"/>
  <c r="P60" i="12" l="1"/>
  <c r="Q60" i="12"/>
  <c r="L59" i="12" s="1"/>
  <c r="O60" i="12"/>
  <c r="N60" i="12"/>
  <c r="M60" i="12"/>
  <c r="G81" i="12"/>
  <c r="K80" i="12"/>
  <c r="Q61" i="12" l="1"/>
  <c r="L60" i="12" s="1"/>
  <c r="N61" i="12"/>
  <c r="P61" i="12"/>
  <c r="M61" i="12"/>
  <c r="O61" i="12"/>
  <c r="G82" i="12"/>
  <c r="K81" i="12"/>
  <c r="N62" i="12" l="1"/>
  <c r="P62" i="12"/>
  <c r="M62" i="12"/>
  <c r="Q62" i="12"/>
  <c r="L61" i="12" s="1"/>
  <c r="O62" i="12"/>
  <c r="G83" i="12"/>
  <c r="K82" i="12"/>
  <c r="P63" i="12" l="1"/>
  <c r="M63" i="12"/>
  <c r="N63" i="12"/>
  <c r="O63" i="12"/>
  <c r="Q63" i="12"/>
  <c r="L62" i="12" s="1"/>
  <c r="G84" i="12"/>
  <c r="K83" i="12"/>
  <c r="M64" i="12" l="1"/>
  <c r="P64" i="12"/>
  <c r="O64" i="12"/>
  <c r="Q64" i="12"/>
  <c r="L63" i="12" s="1"/>
  <c r="N64" i="12"/>
  <c r="G85" i="12"/>
  <c r="K84" i="12"/>
  <c r="N65" i="12" l="1"/>
  <c r="O65" i="12"/>
  <c r="M65" i="12"/>
  <c r="P65" i="12"/>
  <c r="Q65" i="12"/>
  <c r="L64" i="12" s="1"/>
  <c r="G86" i="12"/>
  <c r="K85" i="12"/>
  <c r="M66" i="12" l="1"/>
  <c r="P66" i="12"/>
  <c r="Q66" i="12"/>
  <c r="L65" i="12" s="1"/>
  <c r="O66" i="12"/>
  <c r="N66" i="12"/>
  <c r="G87" i="12"/>
  <c r="K86" i="12"/>
  <c r="P67" i="12" l="1"/>
  <c r="O67" i="12"/>
  <c r="N67" i="12"/>
  <c r="M67" i="12"/>
  <c r="Q67" i="12"/>
  <c r="L66" i="12" s="1"/>
  <c r="G88" i="12"/>
  <c r="K87" i="12"/>
  <c r="N68" i="12" l="1"/>
  <c r="Q68" i="12"/>
  <c r="L67" i="12" s="1"/>
  <c r="M68" i="12"/>
  <c r="O68" i="12"/>
  <c r="P68" i="12"/>
  <c r="G89" i="12"/>
  <c r="K88" i="12"/>
  <c r="Q69" i="12" l="1"/>
  <c r="L68" i="12" s="1"/>
  <c r="M69" i="12"/>
  <c r="N69" i="12"/>
  <c r="O69" i="12"/>
  <c r="P69" i="12"/>
  <c r="G90" i="12"/>
  <c r="K89" i="12"/>
  <c r="Q70" i="12" l="1"/>
  <c r="L69" i="12" s="1"/>
  <c r="N70" i="12"/>
  <c r="O70" i="12"/>
  <c r="M70" i="12"/>
  <c r="P70" i="12"/>
  <c r="G91" i="12"/>
  <c r="K90" i="12"/>
  <c r="O71" i="12" l="1"/>
  <c r="Q71" i="12"/>
  <c r="L70" i="12" s="1"/>
  <c r="N71" i="12"/>
  <c r="P71" i="12"/>
  <c r="M71" i="12"/>
  <c r="G92" i="12"/>
  <c r="K91" i="12"/>
  <c r="M72" i="12" l="1"/>
  <c r="Q72" i="12"/>
  <c r="L71" i="12" s="1"/>
  <c r="P72" i="12"/>
  <c r="N72" i="12"/>
  <c r="O72" i="12"/>
  <c r="G93" i="12"/>
  <c r="K92" i="12"/>
  <c r="N73" i="12" l="1"/>
  <c r="P73" i="12"/>
  <c r="Q73" i="12"/>
  <c r="L72" i="12" s="1"/>
  <c r="O73" i="12"/>
  <c r="M73" i="12"/>
  <c r="G94" i="12"/>
  <c r="K93" i="12"/>
  <c r="M74" i="12" l="1"/>
  <c r="N74" i="12"/>
  <c r="P74" i="12"/>
  <c r="O74" i="12"/>
  <c r="Q74" i="12"/>
  <c r="L73" i="12" s="1"/>
  <c r="K94" i="12"/>
  <c r="O75" i="12" l="1"/>
  <c r="Q75" i="12"/>
  <c r="L74" i="12" s="1"/>
  <c r="P75" i="12"/>
  <c r="N75" i="12"/>
  <c r="M75" i="12"/>
  <c r="M76" i="12" l="1"/>
  <c r="Q76" i="12"/>
  <c r="L75" i="12" s="1"/>
  <c r="N76" i="12"/>
  <c r="O76" i="12"/>
  <c r="P76" i="12"/>
  <c r="Q77" i="12" l="1"/>
  <c r="L76" i="12" s="1"/>
  <c r="O77" i="12"/>
  <c r="M77" i="12"/>
  <c r="P77" i="12"/>
  <c r="N77" i="12"/>
  <c r="P78" i="12" l="1"/>
  <c r="Q78" i="12"/>
  <c r="L77" i="12" s="1"/>
  <c r="O78" i="12"/>
  <c r="N78" i="12"/>
  <c r="M78" i="12"/>
  <c r="N79" i="12" l="1"/>
  <c r="Q79" i="12"/>
  <c r="L78" i="12" s="1"/>
  <c r="P79" i="12"/>
  <c r="M79" i="12"/>
  <c r="O79" i="12"/>
  <c r="Q80" i="12" l="1"/>
  <c r="L79" i="12" s="1"/>
  <c r="P80" i="12"/>
  <c r="M80" i="12"/>
  <c r="N80" i="12"/>
  <c r="O80" i="12"/>
  <c r="N81" i="12" l="1"/>
  <c r="P81" i="12"/>
  <c r="O81" i="12"/>
  <c r="M81" i="12"/>
  <c r="Q81" i="12"/>
  <c r="L80" i="12" s="1"/>
  <c r="M82" i="12" l="1"/>
  <c r="Q82" i="12"/>
  <c r="L81" i="12" s="1"/>
  <c r="N82" i="12"/>
  <c r="O82" i="12"/>
  <c r="P82" i="12"/>
  <c r="M83" i="12" l="1"/>
  <c r="N83" i="12"/>
  <c r="O83" i="12"/>
  <c r="P83" i="12"/>
  <c r="Q83" i="12"/>
  <c r="L82" i="12" s="1"/>
  <c r="Q84" i="12" l="1"/>
  <c r="L83" i="12" s="1"/>
  <c r="M84" i="12"/>
  <c r="N84" i="12"/>
  <c r="P84" i="12"/>
  <c r="O84" i="12"/>
  <c r="P85" i="12" l="1"/>
  <c r="N85" i="12"/>
  <c r="O85" i="12"/>
  <c r="M85" i="12"/>
  <c r="Q85" i="12"/>
  <c r="L84" i="12" s="1"/>
  <c r="M86" i="12" l="1"/>
  <c r="O86" i="12"/>
  <c r="N86" i="12"/>
  <c r="Q86" i="12"/>
  <c r="L85" i="12" s="1"/>
  <c r="P86" i="12"/>
  <c r="Q87" i="12" l="1"/>
  <c r="L86" i="12" s="1"/>
  <c r="N87" i="12"/>
  <c r="O87" i="12"/>
  <c r="M87" i="12"/>
  <c r="P87" i="12"/>
  <c r="Q88" i="12" l="1"/>
  <c r="L87" i="12" s="1"/>
  <c r="P88" i="12"/>
  <c r="M88" i="12"/>
  <c r="N88" i="12"/>
  <c r="O88" i="12"/>
  <c r="N89" i="12" l="1"/>
  <c r="Q89" i="12"/>
  <c r="L88" i="12" s="1"/>
  <c r="O89" i="12"/>
  <c r="M89" i="12"/>
  <c r="P89" i="12"/>
  <c r="N90" i="12" l="1"/>
  <c r="M90" i="12"/>
  <c r="P90" i="12"/>
  <c r="O90" i="12"/>
  <c r="Q90" i="12"/>
  <c r="L89" i="12" s="1"/>
  <c r="Q97" i="12"/>
  <c r="N97" i="12"/>
  <c r="P97" i="12"/>
  <c r="M97" i="12"/>
  <c r="O97" i="12"/>
  <c r="M91" i="12" l="1"/>
  <c r="Q91" i="12"/>
  <c r="L90" i="12" s="1"/>
  <c r="N91" i="12"/>
  <c r="P91" i="12"/>
  <c r="O91" i="12"/>
  <c r="N98" i="12"/>
  <c r="P98" i="12"/>
  <c r="O98" i="12"/>
  <c r="Q98" i="12"/>
  <c r="M98" i="12"/>
  <c r="Q92" i="12" l="1"/>
  <c r="L91" i="12" s="1"/>
  <c r="P92" i="12"/>
  <c r="M92" i="12"/>
  <c r="O92" i="12"/>
  <c r="N92" i="12"/>
  <c r="M99" i="12"/>
  <c r="O99" i="12"/>
  <c r="N99" i="12"/>
  <c r="Q99" i="12"/>
  <c r="P99" i="12"/>
  <c r="N93" i="12" l="1"/>
  <c r="Q93" i="12"/>
  <c r="L92" i="12" s="1"/>
  <c r="O93" i="12"/>
  <c r="P93" i="12"/>
  <c r="M93" i="12"/>
  <c r="M100" i="12"/>
  <c r="Q100" i="12"/>
  <c r="O100" i="12"/>
  <c r="N100" i="12"/>
  <c r="P100" i="12"/>
  <c r="N94" i="12" l="1"/>
  <c r="Q94" i="12"/>
  <c r="L93" i="12" s="1"/>
  <c r="M94" i="12"/>
  <c r="O94" i="12"/>
  <c r="P94" i="12"/>
  <c r="M101" i="12"/>
  <c r="P101" i="12"/>
  <c r="N101" i="12"/>
  <c r="Q101" i="12"/>
  <c r="O101" i="12"/>
  <c r="N95" i="12" l="1"/>
  <c r="Q95" i="12"/>
  <c r="L94" i="12" s="1"/>
  <c r="P95" i="12"/>
  <c r="M95" i="12"/>
  <c r="O95" i="12"/>
  <c r="Q102" i="12"/>
  <c r="M102" i="12"/>
  <c r="N102" i="12"/>
  <c r="O102" i="12"/>
  <c r="P102" i="12"/>
  <c r="N96" i="12" l="1"/>
  <c r="P96" i="12"/>
  <c r="O96" i="12"/>
  <c r="Q96" i="12"/>
  <c r="M96" i="12"/>
  <c r="Q103" i="12"/>
  <c r="P103" i="12"/>
  <c r="N103" i="12"/>
  <c r="O103" i="12"/>
  <c r="M103" i="12"/>
  <c r="O104" i="12" l="1"/>
  <c r="N104" i="12"/>
  <c r="Q104" i="12"/>
  <c r="P104" i="12"/>
  <c r="M104" i="12"/>
  <c r="O105" i="12" l="1"/>
  <c r="P105" i="12"/>
  <c r="M105" i="12"/>
  <c r="N105" i="12"/>
  <c r="Q105" i="12"/>
  <c r="O106" i="12" l="1"/>
  <c r="P106" i="12"/>
  <c r="M106" i="12"/>
  <c r="N106" i="12"/>
  <c r="Q106" i="12"/>
  <c r="N107" i="12" l="1"/>
  <c r="O107" i="12"/>
  <c r="P107" i="12"/>
  <c r="Q107" i="12"/>
  <c r="M107" i="12"/>
  <c r="N108" i="12" l="1"/>
  <c r="P108" i="12"/>
  <c r="M108" i="12"/>
  <c r="Q108" i="12"/>
  <c r="O108" i="12"/>
  <c r="N109" i="12" l="1"/>
  <c r="Q109" i="12"/>
  <c r="P109" i="12"/>
  <c r="M109" i="12"/>
  <c r="O109" i="12"/>
  <c r="Q110" i="12" l="1"/>
  <c r="O110" i="12"/>
  <c r="M110" i="12"/>
  <c r="N110" i="12"/>
  <c r="P110" i="12"/>
</calcChain>
</file>

<file path=xl/sharedStrings.xml><?xml version="1.0" encoding="utf-8"?>
<sst xmlns="http://schemas.openxmlformats.org/spreadsheetml/2006/main" count="158" uniqueCount="109">
  <si>
    <t>現在年齢</t>
    <rPh sb="0" eb="2">
      <t>ゲンザイ</t>
    </rPh>
    <rPh sb="2" eb="4">
      <t>ネンレイ</t>
    </rPh>
    <phoneticPr fontId="1"/>
  </si>
  <si>
    <t>引退年齢</t>
    <rPh sb="0" eb="2">
      <t>インタイ</t>
    </rPh>
    <rPh sb="2" eb="4">
      <t>ネンレイ</t>
    </rPh>
    <phoneticPr fontId="1"/>
  </si>
  <si>
    <t>年間支出額</t>
    <rPh sb="0" eb="2">
      <t>ネンカン</t>
    </rPh>
    <rPh sb="2" eb="4">
      <t>シシュツ</t>
    </rPh>
    <rPh sb="4" eb="5">
      <t>ガク</t>
    </rPh>
    <phoneticPr fontId="1"/>
  </si>
  <si>
    <t>歳</t>
    <rPh sb="0" eb="1">
      <t>サイ</t>
    </rPh>
    <phoneticPr fontId="1"/>
  </si>
  <si>
    <t>万円</t>
    <rPh sb="0" eb="2">
      <t>マンエン</t>
    </rPh>
    <phoneticPr fontId="1"/>
  </si>
  <si>
    <t>%</t>
    <phoneticPr fontId="1"/>
  </si>
  <si>
    <t>FIRE達成額</t>
    <rPh sb="4" eb="7">
      <t>タッセイガク</t>
    </rPh>
    <phoneticPr fontId="1"/>
  </si>
  <si>
    <t>年齢</t>
    <rPh sb="0" eb="2">
      <t>ネンレイ</t>
    </rPh>
    <phoneticPr fontId="1"/>
  </si>
  <si>
    <t>年数</t>
    <rPh sb="0" eb="2">
      <t>ネンスウ</t>
    </rPh>
    <phoneticPr fontId="1"/>
  </si>
  <si>
    <t>年間投資額</t>
    <rPh sb="0" eb="5">
      <t>ネンカントウシガク</t>
    </rPh>
    <phoneticPr fontId="1"/>
  </si>
  <si>
    <t>各種設定項目</t>
    <rPh sb="0" eb="2">
      <t>カクシュ</t>
    </rPh>
    <rPh sb="2" eb="6">
      <t>セッテイコウモク</t>
    </rPh>
    <phoneticPr fontId="1"/>
  </si>
  <si>
    <t>Coast-FIRE計算用</t>
    <rPh sb="10" eb="12">
      <t>ケイサン</t>
    </rPh>
    <rPh sb="12" eb="13">
      <t>ヨウ</t>
    </rPh>
    <phoneticPr fontId="1"/>
  </si>
  <si>
    <t>想定年利</t>
    <rPh sb="0" eb="2">
      <t>ソウテイ</t>
    </rPh>
    <rPh sb="2" eb="4">
      <t>ネンリ</t>
    </rPh>
    <phoneticPr fontId="1"/>
  </si>
  <si>
    <t>想定インフレ率</t>
    <rPh sb="0" eb="2">
      <t>ソウテイ</t>
    </rPh>
    <rPh sb="6" eb="7">
      <t>リツ</t>
    </rPh>
    <phoneticPr fontId="1"/>
  </si>
  <si>
    <t>現在投資資産額</t>
    <rPh sb="0" eb="2">
      <t>ゲンザイ</t>
    </rPh>
    <rPh sb="2" eb="4">
      <t>トウシ</t>
    </rPh>
    <rPh sb="4" eb="6">
      <t>シサン</t>
    </rPh>
    <rPh sb="6" eb="7">
      <t>ガク</t>
    </rPh>
    <phoneticPr fontId="1"/>
  </si>
  <si>
    <t>月間追加投資額</t>
    <rPh sb="0" eb="2">
      <t>ゲッカン</t>
    </rPh>
    <rPh sb="2" eb="4">
      <t>ツイカ</t>
    </rPh>
    <rPh sb="4" eb="7">
      <t>トウシガク</t>
    </rPh>
    <phoneticPr fontId="1"/>
  </si>
  <si>
    <t>FIRE達成後</t>
    <rPh sb="4" eb="7">
      <t>タッセイゴ</t>
    </rPh>
    <phoneticPr fontId="1"/>
  </si>
  <si>
    <t>現在の年齢</t>
    <rPh sb="0" eb="2">
      <t>ゲンザイ</t>
    </rPh>
    <rPh sb="3" eb="5">
      <t>ネンレイ</t>
    </rPh>
    <phoneticPr fontId="1"/>
  </si>
  <si>
    <t>現在の投資資産額</t>
    <rPh sb="0" eb="2">
      <t>ゲンザイ</t>
    </rPh>
    <rPh sb="3" eb="8">
      <t>トウシシサンガク</t>
    </rPh>
    <phoneticPr fontId="1"/>
  </si>
  <si>
    <t>投資資産の想定年利</t>
    <rPh sb="0" eb="4">
      <t>トウシシサン</t>
    </rPh>
    <rPh sb="5" eb="9">
      <t>ソウテイネンリ</t>
    </rPh>
    <phoneticPr fontId="1"/>
  </si>
  <si>
    <t>上記からのFIRE達成額算出結果</t>
    <rPh sb="0" eb="2">
      <t>ジョウキ</t>
    </rPh>
    <rPh sb="9" eb="12">
      <t>タッセイガク</t>
    </rPh>
    <rPh sb="12" eb="16">
      <t>サンシュツケッカ</t>
    </rPh>
    <phoneticPr fontId="1"/>
  </si>
  <si>
    <t>CoastFIREからFullFIREに移行する年齢</t>
    <rPh sb="20" eb="22">
      <t>イコウ</t>
    </rPh>
    <rPh sb="24" eb="26">
      <t>ネンレイ</t>
    </rPh>
    <phoneticPr fontId="1"/>
  </si>
  <si>
    <t>年金の想定支給額(月)</t>
    <rPh sb="0" eb="2">
      <t>ネンキン</t>
    </rPh>
    <rPh sb="3" eb="8">
      <t>ソウテイシキュウガク</t>
    </rPh>
    <rPh sb="9" eb="10">
      <t>ツキ</t>
    </rPh>
    <phoneticPr fontId="1"/>
  </si>
  <si>
    <t>年金の受給開始年齢</t>
    <rPh sb="0" eb="2">
      <t>ネンキン</t>
    </rPh>
    <rPh sb="3" eb="7">
      <t>ジュキュウカイシ</t>
    </rPh>
    <rPh sb="7" eb="9">
      <t>ネンレイ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</si>
  <si>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</si>
  <si>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</si>
  <si>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</si>
  <si>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</si>
  <si>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</si>
  <si>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</si>
  <si>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</si>
  <si>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</si>
  <si>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</si>
  <si>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</si>
  <si>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</si>
  <si>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</si>
  <si>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</si>
  <si>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</si>
  <si>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年間支出</t>
    <rPh sb="0" eb="4">
      <t>ネンカンシシュツ</t>
    </rPh>
    <phoneticPr fontId="1"/>
  </si>
  <si>
    <t>⑮</t>
    <phoneticPr fontId="1"/>
  </si>
  <si>
    <t>Side-FIRE移行年齢</t>
    <rPh sb="9" eb="11">
      <t>イコウ</t>
    </rPh>
    <rPh sb="11" eb="13">
      <t>ネンレイ</t>
    </rPh>
    <phoneticPr fontId="1"/>
  </si>
  <si>
    <t>Side-FIRE終了年齢</t>
    <rPh sb="9" eb="11">
      <t>シュウリョウ</t>
    </rPh>
    <rPh sb="11" eb="13">
      <t>ネンレイ</t>
    </rPh>
    <phoneticPr fontId="1"/>
  </si>
  <si>
    <t>Side-FIRE</t>
    <phoneticPr fontId="1"/>
  </si>
  <si>
    <t>Side</t>
    <phoneticPr fontId="1"/>
  </si>
  <si>
    <t>Salary</t>
    <phoneticPr fontId="1"/>
  </si>
  <si>
    <t>Full</t>
    <phoneticPr fontId="1"/>
  </si>
  <si>
    <t>Side年金</t>
    <rPh sb="4" eb="6">
      <t>ネンキン</t>
    </rPh>
    <phoneticPr fontId="1"/>
  </si>
  <si>
    <t>Full年金</t>
    <rPh sb="4" eb="6">
      <t>ネンキン</t>
    </rPh>
    <phoneticPr fontId="1"/>
  </si>
  <si>
    <t>-</t>
    <phoneticPr fontId="1"/>
  </si>
  <si>
    <t>更新日</t>
    <rPh sb="0" eb="3">
      <t>コウシンビ</t>
    </rPh>
    <phoneticPr fontId="1"/>
  </si>
  <si>
    <t>内容</t>
    <rPh sb="0" eb="2">
      <t>ナイヨウ</t>
    </rPh>
    <phoneticPr fontId="1"/>
  </si>
  <si>
    <t>更新者</t>
    <rPh sb="0" eb="3">
      <t>コウシンシャ</t>
    </rPh>
    <phoneticPr fontId="1"/>
  </si>
  <si>
    <t>のむトト</t>
    <phoneticPr fontId="1"/>
  </si>
  <si>
    <t>Ver</t>
    <phoneticPr fontId="1"/>
  </si>
  <si>
    <t>仮作成</t>
    <rPh sb="0" eb="3">
      <t>カリサクセイ</t>
    </rPh>
    <phoneticPr fontId="1"/>
  </si>
  <si>
    <t>新規作成
・Coast-FIRE対応
・Side-FIRE対応
・年金計算対応</t>
    <rPh sb="0" eb="4">
      <t>シンキサクセイ</t>
    </rPh>
    <rPh sb="16" eb="18">
      <t>タイオウ</t>
    </rPh>
    <rPh sb="29" eb="31">
      <t>タイオウ</t>
    </rPh>
    <rPh sb="33" eb="37">
      <t>ネンキンケイサン</t>
    </rPh>
    <rPh sb="37" eb="39">
      <t>タイオウ</t>
    </rPh>
    <phoneticPr fontId="1"/>
  </si>
  <si>
    <t>投資額[万円]</t>
    <rPh sb="0" eb="3">
      <t>トウシガク</t>
    </rPh>
    <rPh sb="4" eb="6">
      <t>マンエン</t>
    </rPh>
    <phoneticPr fontId="1"/>
  </si>
  <si>
    <t>Coast-FIRE[万円]</t>
    <rPh sb="11" eb="13">
      <t>マンエン</t>
    </rPh>
    <phoneticPr fontId="1"/>
  </si>
  <si>
    <t>Side-FIRE[万円]</t>
    <rPh sb="10" eb="12">
      <t>マンエン</t>
    </rPh>
    <phoneticPr fontId="1"/>
  </si>
  <si>
    <t>FIR達成額[万円]</t>
    <rPh sb="3" eb="5">
      <t>タッセイ</t>
    </rPh>
    <rPh sb="5" eb="6">
      <t>ガク</t>
    </rPh>
    <rPh sb="7" eb="9">
      <t>マンエン</t>
    </rPh>
    <phoneticPr fontId="1"/>
  </si>
  <si>
    <t>：入力項目</t>
    <rPh sb="1" eb="3">
      <t>ニュウリョク</t>
    </rPh>
    <rPh sb="3" eb="5">
      <t>コウモク</t>
    </rPh>
    <phoneticPr fontId="1"/>
  </si>
  <si>
    <t>：自動計算項目(入力不要)</t>
    <rPh sb="1" eb="5">
      <t>ジドウケイサン</t>
    </rPh>
    <rPh sb="5" eb="7">
      <t>コウモク</t>
    </rPh>
    <rPh sb="8" eb="10">
      <t>ニュウリョク</t>
    </rPh>
    <rPh sb="10" eb="12">
      <t>フヨウ</t>
    </rPh>
    <phoneticPr fontId="1"/>
  </si>
  <si>
    <t>資産額計算結果</t>
    <rPh sb="0" eb="3">
      <t>シサンガク</t>
    </rPh>
    <rPh sb="3" eb="7">
      <t>ケイサンケッカ</t>
    </rPh>
    <phoneticPr fontId="1"/>
  </si>
  <si>
    <t>資産額計算結果(グラフ)</t>
    <rPh sb="0" eb="3">
      <t>シサンガク</t>
    </rPh>
    <rPh sb="3" eb="7">
      <t>ケイサンケッカ</t>
    </rPh>
    <phoneticPr fontId="1"/>
  </si>
  <si>
    <t>副収入(月)</t>
    <rPh sb="0" eb="3">
      <t>フクシュウニュウ</t>
    </rPh>
    <rPh sb="4" eb="5">
      <t>ツキ</t>
    </rPh>
    <phoneticPr fontId="1"/>
  </si>
  <si>
    <t>No</t>
    <phoneticPr fontId="1"/>
  </si>
  <si>
    <t>項目</t>
    <rPh sb="0" eb="2">
      <t>コウモク</t>
    </rPh>
    <phoneticPr fontId="1"/>
  </si>
  <si>
    <t>FIRE,Side-FIRE,Coast-FIRE達成までの追加投資額</t>
    <rPh sb="25" eb="27">
      <t>タッセイ</t>
    </rPh>
    <rPh sb="30" eb="32">
      <t>ツイカ</t>
    </rPh>
    <rPh sb="32" eb="35">
      <t>トウシガク</t>
    </rPh>
    <phoneticPr fontId="1"/>
  </si>
  <si>
    <t>各種設定項目の内容を以下にまとめます。</t>
    <rPh sb="0" eb="6">
      <t>カクシュセッテイコウモク</t>
    </rPh>
    <rPh sb="7" eb="9">
      <t>ナイヨウ</t>
    </rPh>
    <rPh sb="10" eb="12">
      <t>イカ</t>
    </rPh>
    <phoneticPr fontId="1"/>
  </si>
  <si>
    <t>注意事項</t>
    <rPh sb="0" eb="4">
      <t>チュウイジコウ</t>
    </rPh>
    <phoneticPr fontId="1"/>
  </si>
  <si>
    <t>・「①現在年齢≦⑩移行年齢≦⑫終了年齢」の大小関係としてください。</t>
    <rPh sb="3" eb="5">
      <t>ゲンザイ</t>
    </rPh>
    <rPh sb="5" eb="7">
      <t>ネンレイ</t>
    </rPh>
    <rPh sb="9" eb="13">
      <t>イコウネンレイ</t>
    </rPh>
    <rPh sb="15" eb="19">
      <t>シュウリョウネンレイ</t>
    </rPh>
    <rPh sb="21" eb="25">
      <t>ダイショウカンケイ</t>
    </rPh>
    <phoneticPr fontId="1"/>
  </si>
  <si>
    <t>・各FIRE移行後は追加投資しないことを想定しています。(FIREの思想通り)</t>
    <rPh sb="1" eb="2">
      <t>カク</t>
    </rPh>
    <rPh sb="6" eb="9">
      <t>イコウゴ</t>
    </rPh>
    <rPh sb="10" eb="12">
      <t>ツイカ</t>
    </rPh>
    <rPh sb="12" eb="14">
      <t>トウシ</t>
    </rPh>
    <rPh sb="20" eb="22">
      <t>ソウテイ</t>
    </rPh>
    <rPh sb="34" eb="37">
      <t>シソウドオ</t>
    </rPh>
    <phoneticPr fontId="1"/>
  </si>
  <si>
    <t>年金受給額</t>
    <rPh sb="0" eb="2">
      <t>ネンキン</t>
    </rPh>
    <rPh sb="2" eb="4">
      <t>ジュキュウ</t>
    </rPh>
    <rPh sb="4" eb="5">
      <t>ガク</t>
    </rPh>
    <phoneticPr fontId="1"/>
  </si>
  <si>
    <t>年金受給開始年齢</t>
    <rPh sb="0" eb="2">
      <t>ネンキン</t>
    </rPh>
    <rPh sb="2" eb="4">
      <t>ジュキュウ</t>
    </rPh>
    <rPh sb="4" eb="6">
      <t>カイシ</t>
    </rPh>
    <rPh sb="6" eb="8">
      <t>ネンレイ</t>
    </rPh>
    <phoneticPr fontId="1"/>
  </si>
  <si>
    <t>Side-FIRE計算用</t>
    <rPh sb="9" eb="12">
      <t>ケイサンヨウ</t>
    </rPh>
    <phoneticPr fontId="1"/>
  </si>
  <si>
    <t>Side-FIRE計算用</t>
    <rPh sb="9" eb="11">
      <t>ケイサン</t>
    </rPh>
    <rPh sb="11" eb="12">
      <t>ヨウ</t>
    </rPh>
    <phoneticPr fontId="1"/>
  </si>
  <si>
    <t>フルタイムの仕事からSide-FIREに移行する年齢</t>
    <rPh sb="6" eb="8">
      <t>シゴト</t>
    </rPh>
    <rPh sb="20" eb="22">
      <t>イコウ</t>
    </rPh>
    <rPh sb="24" eb="26">
      <t>ネンレイ</t>
    </rPh>
    <phoneticPr fontId="1"/>
  </si>
  <si>
    <t>Side-FIRE中の年間支出</t>
    <rPh sb="9" eb="10">
      <t>チュウ</t>
    </rPh>
    <rPh sb="11" eb="15">
      <t>ネンカンシシュツ</t>
    </rPh>
    <phoneticPr fontId="1"/>
  </si>
  <si>
    <t>Side-FIRE中の収入</t>
    <rPh sb="9" eb="10">
      <t>チュウ</t>
    </rPh>
    <rPh sb="11" eb="13">
      <t>テイシュウニュウ</t>
    </rPh>
    <phoneticPr fontId="1"/>
  </si>
  <si>
    <t>Side-FIREからFull-FIREに移行する年齢</t>
    <rPh sb="21" eb="23">
      <t>イコウ</t>
    </rPh>
    <rPh sb="25" eb="27">
      <t>ネンレイ</t>
    </rPh>
    <phoneticPr fontId="1"/>
  </si>
  <si>
    <t>FIRE、Side-FIRE達成後の年間支出</t>
    <rPh sb="14" eb="16">
      <t>タッセイ</t>
    </rPh>
    <rPh sb="16" eb="17">
      <t>ゴ</t>
    </rPh>
    <rPh sb="18" eb="22">
      <t>ネンカンシシュツ</t>
    </rPh>
    <phoneticPr fontId="1"/>
  </si>
  <si>
    <t>FIRE、Side-FIRE達成後の資産からの取崩し率</t>
    <rPh sb="14" eb="16">
      <t>タッセイ</t>
    </rPh>
    <rPh sb="16" eb="17">
      <t>ゴ</t>
    </rPh>
    <rPh sb="18" eb="20">
      <t>シサン</t>
    </rPh>
    <rPh sb="23" eb="25">
      <t>トリクズ</t>
    </rPh>
    <rPh sb="26" eb="27">
      <t>リツ</t>
    </rPh>
    <phoneticPr fontId="1"/>
  </si>
  <si>
    <t>取崩し率</t>
    <rPh sb="0" eb="2">
      <t>トリクズ</t>
    </rPh>
    <rPh sb="3" eb="4">
      <t>リツ</t>
    </rPh>
    <phoneticPr fontId="1"/>
  </si>
  <si>
    <t>年金受給額(月)</t>
    <rPh sb="0" eb="2">
      <t>ネンキン</t>
    </rPh>
    <rPh sb="2" eb="4">
      <t>ジュキュウ</t>
    </rPh>
    <rPh sb="4" eb="5">
      <t>ガク</t>
    </rPh>
    <rPh sb="6" eb="7">
      <t>ツキ</t>
    </rPh>
    <phoneticPr fontId="1"/>
  </si>
  <si>
    <t>・Side-FIREの期間を設けない場合は、⑩移行年齢と⑫終了年齢を一致させてください。</t>
    <rPh sb="11" eb="13">
      <t>キカン</t>
    </rPh>
    <rPh sb="14" eb="15">
      <t>モウ</t>
    </rPh>
    <rPh sb="18" eb="20">
      <t>バアイ</t>
    </rPh>
    <rPh sb="23" eb="27">
      <t>イコウネンレイ</t>
    </rPh>
    <rPh sb="29" eb="33">
      <t>シュウリョウネンレイ</t>
    </rPh>
    <rPh sb="34" eb="36">
      <t>イッチ</t>
    </rPh>
    <phoneticPr fontId="1"/>
  </si>
  <si>
    <t>・Side-FIRE前の年金受給は想定していません。</t>
    <rPh sb="10" eb="11">
      <t>マエ</t>
    </rPh>
    <rPh sb="12" eb="16">
      <t>ネンキンジュキュウ</t>
    </rPh>
    <rPh sb="17" eb="19">
      <t>ソウテイ</t>
    </rPh>
    <phoneticPr fontId="1"/>
  </si>
  <si>
    <t>Coast-FIRE</t>
    <phoneticPr fontId="1"/>
  </si>
  <si>
    <t>追加投資した際の資産額(青)が、Coast-FIRE曲線(灰色)を越えた時点がCoast-FIREの達成です。</t>
    <rPh sb="26" eb="28">
      <t>キョクセン</t>
    </rPh>
    <rPh sb="29" eb="31">
      <t>ハイイロ</t>
    </rPh>
    <rPh sb="33" eb="34">
      <t>コ</t>
    </rPh>
    <rPh sb="36" eb="38">
      <t>ジテン</t>
    </rPh>
    <rPh sb="50" eb="52">
      <t>タッセイ</t>
    </rPh>
    <phoneticPr fontId="1"/>
  </si>
  <si>
    <t>Side-FIREに関しては、達成の判断基準は特にありません。</t>
    <rPh sb="10" eb="11">
      <t>カン</t>
    </rPh>
    <rPh sb="15" eb="17">
      <t>タッセイ</t>
    </rPh>
    <rPh sb="18" eb="22">
      <t>ハンダンキジュン</t>
    </rPh>
    <rPh sb="23" eb="24">
      <t>トク</t>
    </rPh>
    <phoneticPr fontId="1"/>
  </si>
  <si>
    <t>結果の捉え方は人それぞれですが、例えば以下のような見方があります。</t>
    <rPh sb="0" eb="2">
      <t>ケッカ</t>
    </rPh>
    <rPh sb="3" eb="4">
      <t>トラ</t>
    </rPh>
    <rPh sb="5" eb="6">
      <t>カタ</t>
    </rPh>
    <rPh sb="7" eb="8">
      <t>ヒト</t>
    </rPh>
    <rPh sb="16" eb="17">
      <t>タト</t>
    </rPh>
    <rPh sb="19" eb="21">
      <t>イカ</t>
    </rPh>
    <rPh sb="25" eb="27">
      <t>ミカタ</t>
    </rPh>
    <phoneticPr fontId="1"/>
  </si>
  <si>
    <t>・資産が増え続けるか</t>
    <rPh sb="1" eb="3">
      <t>シサン</t>
    </rPh>
    <rPh sb="4" eb="5">
      <t>フ</t>
    </rPh>
    <rPh sb="6" eb="7">
      <t>ツヅ</t>
    </rPh>
    <phoneticPr fontId="1"/>
  </si>
  <si>
    <t>・xx歳時点で資産が尽きることはないか</t>
    <rPh sb="3" eb="4">
      <t>サイ</t>
    </rPh>
    <rPh sb="4" eb="6">
      <t>ジテン</t>
    </rPh>
    <rPh sb="7" eb="9">
      <t>シサン</t>
    </rPh>
    <rPh sb="10" eb="11">
      <t>ツ</t>
    </rPh>
    <phoneticPr fontId="1"/>
  </si>
  <si>
    <t>Coast-FIREとは、追加投資をしなくても、引退年齢時点で投資資産がFIRE達成額に到達する状態を指します。</t>
    <rPh sb="13" eb="15">
      <t>ツイカ</t>
    </rPh>
    <rPh sb="15" eb="17">
      <t>トウシ</t>
    </rPh>
    <rPh sb="31" eb="35">
      <t>トウシシサン</t>
    </rPh>
    <rPh sb="40" eb="43">
      <t>タッセイガク</t>
    </rPh>
    <rPh sb="44" eb="46">
      <t>トウタツ</t>
    </rPh>
    <rPh sb="48" eb="50">
      <t>ジョウタイ</t>
    </rPh>
    <rPh sb="51" eb="52">
      <t>サ</t>
    </rPh>
    <phoneticPr fontId="1"/>
  </si>
  <si>
    <t>Coast-FIREの戦略により、給料の安い別の仕事を追求したり、パートタイムで働くようになったり、人生を楽しむためにより多くのお金を使う自由が得られます。</t>
    <phoneticPr fontId="1"/>
  </si>
  <si>
    <t>結果の見方</t>
    <rPh sb="0" eb="2">
      <t>ケッカ</t>
    </rPh>
    <rPh sb="3" eb="5">
      <t>ミカタ</t>
    </rPh>
    <phoneticPr fontId="1"/>
  </si>
  <si>
    <t>各FIRE解説</t>
    <rPh sb="0" eb="1">
      <t>カク</t>
    </rPh>
    <rPh sb="5" eb="7">
      <t>カイセツ</t>
    </rPh>
    <phoneticPr fontId="1"/>
  </si>
  <si>
    <t>Side(Barista)-FIRE</t>
    <phoneticPr fontId="1"/>
  </si>
  <si>
    <t>Side(Barista)-FIREとは、生活費を「（投資資産からのリターン）+（フルタイムではなく好きな労働や副業収入）」で賄います。</t>
    <rPh sb="21" eb="24">
      <t>セイカツヒ</t>
    </rPh>
    <rPh sb="50" eb="51">
      <t>ス</t>
    </rPh>
    <rPh sb="53" eb="55">
      <t>ロウドウ</t>
    </rPh>
    <rPh sb="56" eb="58">
      <t>フクギョウ</t>
    </rPh>
    <rPh sb="58" eb="60">
      <t>シュウニュウ</t>
    </rPh>
    <rPh sb="63" eb="64">
      <t>マカナ</t>
    </rPh>
    <phoneticPr fontId="1"/>
  </si>
  <si>
    <t>楽しいと思う仕事をして最低限の収入を得ることで、フルタイムの仕事を辞めてラットレースから撤退するために必要な資産額を劇的に減らすことができます。</t>
    <rPh sb="11" eb="14">
      <t>サイテイゲン</t>
    </rPh>
    <rPh sb="18" eb="19">
      <t>エ</t>
    </rPh>
    <rPh sb="54" eb="57">
      <t>シサンガク</t>
    </rPh>
    <phoneticPr fontId="1"/>
  </si>
  <si>
    <t>これにより、従来のFIRE(Financial Independence Retire Early)に到達するよりもはるかに早く経済的自由を得ることができます。</t>
    <phoneticPr fontId="1"/>
  </si>
  <si>
    <t>投資資産がCoast-FIREのラインを超えた後も、毎月の生活費を賄うのに十分な収入を得る必要がありますが、老後のためにお金を貯める必要はありません。</t>
    <rPh sb="0" eb="4">
      <t>トウシシサン</t>
    </rPh>
    <rPh sb="54" eb="56">
      <t>ロウゴ</t>
    </rPh>
    <phoneticPr fontId="1"/>
  </si>
  <si>
    <t>人生の早い段階で十分なお金を貯めて投資すれば、既存の投資資産を時間の経過とともに複利で積み上げ、従来の退職年齢で引退するのに十分な資産(FIRE達成額)に成長させることができます。</t>
    <rPh sb="28" eb="30">
      <t>シサン</t>
    </rPh>
    <rPh sb="65" eb="67">
      <t>シサン</t>
    </rPh>
    <rPh sb="72" eb="74">
      <t>タッセイ</t>
    </rPh>
    <rPh sb="74" eb="75">
      <t>ガク</t>
    </rPh>
    <phoneticPr fontId="1"/>
  </si>
  <si>
    <t>当方は本シミュレータにより発生したいかなる問題・障害・損害について、一切の責任を負いかねます。</t>
    <phoneticPr fontId="1"/>
  </si>
  <si>
    <t>【免責事項】</t>
    <rPh sb="1" eb="5">
      <t>メンセキジコウ</t>
    </rPh>
    <phoneticPr fontId="1"/>
  </si>
  <si>
    <t>本シミュレータは簡易的に収入・支出、資産運用成果を概算するものであり、表示される金額は、あくまで目安です。</t>
    <phoneticPr fontId="1"/>
  </si>
  <si>
    <t>：体験版では固定値(変更不可)</t>
    <rPh sb="1" eb="4">
      <t>タイケンバン</t>
    </rPh>
    <rPh sb="6" eb="9">
      <t>コテイチ</t>
    </rPh>
    <rPh sb="10" eb="14">
      <t>ヘンコウフカ</t>
    </rPh>
    <phoneticPr fontId="1"/>
  </si>
  <si>
    <t>【体験版】【のむトト式】FIREシミュレータ_ver.2d</t>
    <rPh sb="1" eb="4">
      <t>タイケンバン</t>
    </rPh>
    <rPh sb="10" eb="11">
      <t>シキ</t>
    </rPh>
    <phoneticPr fontId="1"/>
  </si>
  <si>
    <t>体験版対応
・一部変数を固定化</t>
    <rPh sb="0" eb="3">
      <t>タイケンバン</t>
    </rPh>
    <rPh sb="3" eb="5">
      <t>タイオウ</t>
    </rPh>
    <rPh sb="7" eb="11">
      <t>イチブヘンスウ</t>
    </rPh>
    <rPh sb="12" eb="15">
      <t>コテイカ</t>
    </rPh>
    <phoneticPr fontId="1"/>
  </si>
  <si>
    <t>2d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</si>
</sst>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Red]\-#,##0\ "/>
  </numFmts>
  <fonts count="8" x14ac:knownFonts="1">
    <font>
      <sz val="11"/>
      <color theme="1"/>
      <name val="游ゴシック"/>
      <family val="2"/>
      <charset val="128"/>
      <scheme val="minor"/>
    </font>
    <font>
      <sz val="6"/>
      <name val="游ゴシック"/>
      <family val="2"/>
      <charset val="128"/>
      <scheme val="minor"/>
    </font>
    <font>
      <sz val="11"/>
      <name val="游ゴシック"/>
      <family val="2"/>
      <charset val="128"/>
      <scheme val="minor"/>
    </font>
    <font>
      <b/>
      <u/>
      <sz val="16"/>
      <color theme="1"/>
      <name val="游ゴシック"/>
      <family val="3"/>
      <charset val="128"/>
      <scheme val="minor"/>
    </font>
    <font>
      <b/>
      <u/>
      <sz val="11"/>
      <color theme="1"/>
      <name val="游ゴシック"/>
      <family val="3"/>
      <charset val="128"/>
      <scheme val="minor"/>
    </font>
    <font>
      <sz val="11"/>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s>
  <fills count="7">
    <fill>
      <patternFill patternType="none"/>
    </fill>
    <fill>
      <patternFill patternType="gray125"/>
    </fill>
    <fill>
      <patternFill patternType="solid">
        <fgColor theme="5" tint="0.79998168889431442"/>
        <bgColor indexed="64"/>
      </patternFill>
    </fill>
    <fill>
      <patternFill patternType="solid">
        <fgColor rgb="FFFFC000"/>
        <bgColor indexed="64"/>
      </patternFill>
    </fill>
    <fill>
      <patternFill patternType="solid">
        <fgColor rgb="FFFFE48F"/>
        <bgColor indexed="64"/>
      </patternFill>
    </fill>
    <fill>
      <patternFill patternType="solid">
        <fgColor rgb="FFB8F2FE"/>
        <bgColor indexed="64"/>
      </patternFill>
    </fill>
    <fill>
      <patternFill patternType="solid">
        <fgColor rgb="FFFF00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1">
    <xf numFmtId="0" fontId="0" fillId="0" borderId="0">
      <alignment vertical="center"/>
    </xf>
  </cellStyleXfs>
  <cellXfs count="36">
    <xf numFmtId="0" fontId="0" fillId="0" borderId="0" xfId="0">
      <alignment vertical="center"/>
    </xf>
    <xf numFmtId="0" fontId="0" fillId="0" borderId="1" xfId="0" applyBorder="1">
      <alignment vertical="center"/>
    </xf>
    <xf numFmtId="0" fontId="0" fillId="0" borderId="5" xfId="0" applyBorder="1">
      <alignment vertical="center"/>
    </xf>
    <xf numFmtId="0" fontId="0" fillId="4" borderId="2" xfId="0" applyFill="1" applyBorder="1" applyProtection="1">
      <alignment vertical="center"/>
      <protection locked="0"/>
    </xf>
    <xf numFmtId="0" fontId="2" fillId="4" borderId="2" xfId="0" applyFont="1" applyFill="1" applyBorder="1" applyProtection="1">
      <alignment vertical="center"/>
      <protection locked="0"/>
    </xf>
    <xf numFmtId="0" fontId="3" fillId="0" borderId="0" xfId="0" applyFont="1">
      <alignment vertical="center"/>
    </xf>
    <xf numFmtId="0" fontId="0" fillId="3" borderId="4" xfId="0" applyFill="1" applyBorder="1">
      <alignment vertical="center"/>
    </xf>
    <xf numFmtId="14" fontId="0" fillId="0" borderId="5" xfId="0" applyNumberFormat="1" applyBorder="1">
      <alignment vertical="center"/>
    </xf>
    <xf numFmtId="14" fontId="0" fillId="0" borderId="1" xfId="0" applyNumberFormat="1" applyBorder="1">
      <alignment vertical="center"/>
    </xf>
    <xf numFmtId="0" fontId="0" fillId="0" borderId="1" xfId="0" applyBorder="1" applyAlignment="1">
      <alignment vertical="center" wrapText="1"/>
    </xf>
    <xf numFmtId="0" fontId="0" fillId="4" borderId="0" xfId="0" applyFill="1">
      <alignment vertical="center"/>
    </xf>
    <xf numFmtId="0" fontId="0" fillId="5" borderId="0" xfId="0" applyFill="1">
      <alignment vertical="center"/>
    </xf>
    <xf numFmtId="0" fontId="0" fillId="0" borderId="4" xfId="0" applyBorder="1">
      <alignment vertical="center"/>
    </xf>
    <xf numFmtId="0" fontId="2" fillId="0" borderId="4" xfId="0" applyFont="1" applyBorder="1">
      <alignment vertical="center"/>
    </xf>
    <xf numFmtId="0" fontId="0" fillId="0" borderId="3" xfId="0" applyBorder="1">
      <alignment vertical="center"/>
    </xf>
    <xf numFmtId="176" fontId="0" fillId="5" borderId="5" xfId="0" applyNumberFormat="1" applyFill="1" applyBorder="1">
      <alignment vertical="center"/>
    </xf>
    <xf numFmtId="176" fontId="0" fillId="5" borderId="1" xfId="0" applyNumberFormat="1" applyFill="1" applyBorder="1">
      <alignment vertical="center"/>
    </xf>
    <xf numFmtId="176" fontId="0" fillId="2" borderId="0" xfId="0" applyNumberFormat="1" applyFill="1">
      <alignment vertical="center"/>
    </xf>
    <xf numFmtId="176" fontId="0" fillId="0" borderId="0" xfId="0" applyNumberFormat="1">
      <alignment vertical="center"/>
    </xf>
    <xf numFmtId="0" fontId="0" fillId="5" borderId="2" xfId="0" applyFill="1" applyBorder="1">
      <alignment vertical="center"/>
    </xf>
    <xf numFmtId="0" fontId="2" fillId="0" borderId="0" xfId="0" applyFont="1">
      <alignment vertical="center"/>
    </xf>
    <xf numFmtId="0" fontId="4" fillId="0" borderId="0" xfId="0" applyFont="1">
      <alignment vertical="center"/>
    </xf>
    <xf numFmtId="0" fontId="5" fillId="0" borderId="0" xfId="0" applyFont="1">
      <alignment vertical="center"/>
    </xf>
    <xf numFmtId="0" fontId="5" fillId="3" borderId="4" xfId="0" applyFont="1" applyFill="1" applyBorder="1">
      <alignment vertical="center"/>
    </xf>
    <xf numFmtId="0" fontId="6" fillId="0" borderId="0" xfId="0" applyFont="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 xfId="0" applyBorder="1" applyAlignment="1">
      <alignment horizontal="right" vertical="center"/>
    </xf>
    <xf numFmtId="0" fontId="0" fillId="6" borderId="0" xfId="0" applyFill="1">
      <alignment vertical="center"/>
    </xf>
    <xf numFmtId="0" fontId="2" fillId="6" borderId="2" xfId="0" applyFont="1" applyFill="1" applyBorder="1">
      <alignment vertical="center"/>
    </xf>
    <xf numFmtId="0" fontId="0" fillId="6" borderId="2" xfId="0" applyFill="1" applyBorder="1">
      <alignment vertical="center"/>
    </xf>
    <xf numFmtId="0" fontId="7" fillId="0" borderId="0" xfId="0" applyFont="1">
      <alignment vertical="center"/>
    </xf>
  </cellXfs>
  <cellStyles count="1">
    <cellStyle name="標準" xfId="0" builtinId="0"/>
  </cellStyles>
  <dxfs count="0"/>
  <tableStyles count="0" defaultTableStyle="TableStyleMedium2" defaultPivotStyle="PivotStyleLight16"/>
  <colors>
    <mruColors>
      <color rgb="FFFFE48F"/>
      <color rgb="FFF3A1E1"/>
      <color rgb="FFB8F2FE"/>
      <color rgb="FFB3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lt1">
                    <a:lumMod val="85000"/>
                  </a:schemeClr>
                </a:solidFill>
                <a:latin typeface="+mn-lt"/>
                <a:ea typeface="+mn-ea"/>
                <a:cs typeface="+mn-cs"/>
              </a:defRPr>
            </a:pPr>
            <a:r>
              <a:rPr lang="en-US" sz="1600"/>
              <a:t>FIRE</a:t>
            </a:r>
            <a:r>
              <a:rPr lang="ja-JP" altLang="en-US" sz="1600"/>
              <a:t>シミュレーション</a:t>
            </a:r>
            <a:endParaRPr lang="ja-JP" sz="1600"/>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lt1">
                  <a:lumMod val="85000"/>
                </a:schemeClr>
              </a:solidFill>
              <a:latin typeface="+mn-lt"/>
              <a:ea typeface="+mn-ea"/>
              <a:cs typeface="+mn-cs"/>
            </a:defRPr>
          </a:pPr>
          <a:endParaRPr lang="ja-JP"/>
        </a:p>
      </c:txPr>
    </c:title>
    <c:autoTitleDeleted val="0"/>
    <c:plotArea>
      <c:layout/>
      <c:lineChart>
        <c:grouping val="standard"/>
        <c:varyColors val="0"/>
        <c:ser>
          <c:idx val="0"/>
          <c:order val="0"/>
          <c:tx>
            <c:strRef>
              <c:f>入力・結果シート!$I$8</c:f>
              <c:strCache>
                <c:ptCount val="1"/>
                <c:pt idx="0">
                  <c:v>投資額[万円]</c:v>
                </c:pt>
              </c:strCache>
            </c:strRef>
          </c:tx>
          <c:spPr>
            <a:ln w="22225" cap="rnd">
              <a:solidFill>
                <a:schemeClr val="accent1"/>
              </a:solidFill>
            </a:ln>
            <a:effectLst>
              <a:glow rad="139700">
                <a:schemeClr val="accent1">
                  <a:satMod val="175000"/>
                  <a:alpha val="14000"/>
                </a:schemeClr>
              </a:glow>
            </a:effectLst>
          </c:spPr>
          <c:marker>
            <c:symbol val="none"/>
          </c:marker>
          <c:cat>
            <c:numRef>
              <c:f>入力・結果シート!$G$9:$G$94</c:f>
              <c:numCache>
                <c:formatCode>General</c:formatCode>
                <c:ptCount val="86"/>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pt idx="48">
                  <c:v>73</c:v>
                </c:pt>
                <c:pt idx="49">
                  <c:v>74</c:v>
                </c:pt>
                <c:pt idx="50">
                  <c:v>75</c:v>
                </c:pt>
                <c:pt idx="51">
                  <c:v>76</c:v>
                </c:pt>
                <c:pt idx="52">
                  <c:v>77</c:v>
                </c:pt>
                <c:pt idx="53">
                  <c:v>78</c:v>
                </c:pt>
                <c:pt idx="54">
                  <c:v>79</c:v>
                </c:pt>
                <c:pt idx="55">
                  <c:v>80</c:v>
                </c:pt>
                <c:pt idx="56">
                  <c:v>81</c:v>
                </c:pt>
                <c:pt idx="57">
                  <c:v>82</c:v>
                </c:pt>
                <c:pt idx="58">
                  <c:v>83</c:v>
                </c:pt>
                <c:pt idx="59">
                  <c:v>84</c:v>
                </c:pt>
                <c:pt idx="60">
                  <c:v>85</c:v>
                </c:pt>
                <c:pt idx="61">
                  <c:v>86</c:v>
                </c:pt>
                <c:pt idx="62">
                  <c:v>87</c:v>
                </c:pt>
                <c:pt idx="63">
                  <c:v>88</c:v>
                </c:pt>
                <c:pt idx="64">
                  <c:v>89</c:v>
                </c:pt>
                <c:pt idx="65">
                  <c:v>90</c:v>
                </c:pt>
                <c:pt idx="66">
                  <c:v>91</c:v>
                </c:pt>
                <c:pt idx="67">
                  <c:v>92</c:v>
                </c:pt>
                <c:pt idx="68">
                  <c:v>93</c:v>
                </c:pt>
                <c:pt idx="69">
                  <c:v>94</c:v>
                </c:pt>
                <c:pt idx="70">
                  <c:v>95</c:v>
                </c:pt>
                <c:pt idx="71">
                  <c:v>96</c:v>
                </c:pt>
                <c:pt idx="72">
                  <c:v>97</c:v>
                </c:pt>
                <c:pt idx="73">
                  <c:v>98</c:v>
                </c:pt>
                <c:pt idx="74">
                  <c:v>99</c:v>
                </c:pt>
                <c:pt idx="75">
                  <c:v>100</c:v>
                </c:pt>
                <c:pt idx="76">
                  <c:v>101</c:v>
                </c:pt>
                <c:pt idx="77">
                  <c:v>102</c:v>
                </c:pt>
                <c:pt idx="78">
                  <c:v>103</c:v>
                </c:pt>
                <c:pt idx="79">
                  <c:v>104</c:v>
                </c:pt>
                <c:pt idx="80">
                  <c:v>105</c:v>
                </c:pt>
                <c:pt idx="81">
                  <c:v>106</c:v>
                </c:pt>
                <c:pt idx="82">
                  <c:v>107</c:v>
                </c:pt>
                <c:pt idx="83">
                  <c:v>108</c:v>
                </c:pt>
                <c:pt idx="84">
                  <c:v>109</c:v>
                </c:pt>
                <c:pt idx="85">
                  <c:v>110</c:v>
                </c:pt>
              </c:numCache>
            </c:numRef>
          </c:cat>
          <c:val>
            <c:numRef>
              <c:f>入力・結果シート!$I$9:$I$94</c:f>
              <c:numCache>
                <c:formatCode>#,##0_ ;[Red]\-#,##0\ </c:formatCode>
                <c:ptCount val="86"/>
                <c:pt idx="0">
                  <c:v>0</c:v>
                </c:pt>
                <c:pt idx="1">
                  <c:v>240</c:v>
                </c:pt>
                <c:pt idx="2">
                  <c:v>487.20000000000005</c:v>
                </c:pt>
                <c:pt idx="3">
                  <c:v>741.81600000000003</c:v>
                </c:pt>
                <c:pt idx="4">
                  <c:v>1004.0704800000001</c:v>
                </c:pt>
                <c:pt idx="5">
                  <c:v>1274.1925944000002</c:v>
                </c:pt>
                <c:pt idx="6">
                  <c:v>1552.4183722320001</c:v>
                </c:pt>
                <c:pt idx="7">
                  <c:v>1838.9909233989601</c:v>
                </c:pt>
                <c:pt idx="8">
                  <c:v>2134.160651100929</c:v>
                </c:pt>
                <c:pt idx="9">
                  <c:v>2438.1854706339568</c:v>
                </c:pt>
                <c:pt idx="10">
                  <c:v>2751.3310347529755</c:v>
                </c:pt>
                <c:pt idx="11">
                  <c:v>3073.8709657955646</c:v>
                </c:pt>
                <c:pt idx="12">
                  <c:v>3406.0870947694316</c:v>
                </c:pt>
                <c:pt idx="13">
                  <c:v>3748.2697076125146</c:v>
                </c:pt>
                <c:pt idx="14">
                  <c:v>4100.7177988408903</c:v>
                </c:pt>
                <c:pt idx="15">
                  <c:v>4463.7393328061171</c:v>
                </c:pt>
                <c:pt idx="16">
                  <c:v>4837.6515127903003</c:v>
                </c:pt>
                <c:pt idx="17">
                  <c:v>5222.7810581740096</c:v>
                </c:pt>
                <c:pt idx="18">
                  <c:v>5619.4644899192299</c:v>
                </c:pt>
                <c:pt idx="19">
                  <c:v>6028.0484246168071</c:v>
                </c:pt>
                <c:pt idx="20">
                  <c:v>6448.8898773553119</c:v>
                </c:pt>
                <c:pt idx="21">
                  <c:v>6882.356573675971</c:v>
                </c:pt>
                <c:pt idx="22">
                  <c:v>7328.8272708862505</c:v>
                </c:pt>
                <c:pt idx="23">
                  <c:v>7788.6920890128386</c:v>
                </c:pt>
                <c:pt idx="24">
                  <c:v>8262.352851683223</c:v>
                </c:pt>
                <c:pt idx="25">
                  <c:v>8750.2234372337207</c:v>
                </c:pt>
                <c:pt idx="26">
                  <c:v>9252.7301403507317</c:v>
                </c:pt>
                <c:pt idx="27">
                  <c:v>9770.3120445612531</c:v>
                </c:pt>
                <c:pt idx="28">
                  <c:v>10303.421405898091</c:v>
                </c:pt>
                <c:pt idx="29">
                  <c:v>10852.524048075034</c:v>
                </c:pt>
                <c:pt idx="30">
                  <c:v>11418.099769517286</c:v>
                </c:pt>
                <c:pt idx="31">
                  <c:v>12000.642762602805</c:v>
                </c:pt>
                <c:pt idx="32">
                  <c:v>12600.662045480889</c:v>
                </c:pt>
                <c:pt idx="33">
                  <c:v>13218.681906845315</c:v>
                </c:pt>
                <c:pt idx="34">
                  <c:v>13855.242364050675</c:v>
                </c:pt>
                <c:pt idx="35">
                  <c:v>14510.899634972195</c:v>
                </c:pt>
                <c:pt idx="36">
                  <c:v>15186.226624021361</c:v>
                </c:pt>
                <c:pt idx="37">
                  <c:v>15881.813422742003</c:v>
                </c:pt>
                <c:pt idx="38">
                  <c:v>16598.267825424264</c:v>
                </c:pt>
                <c:pt idx="39">
                  <c:v>17336.215860186992</c:v>
                </c:pt>
                <c:pt idx="40">
                  <c:v>18096.302335992601</c:v>
                </c:pt>
                <c:pt idx="41">
                  <c:v>18879.191406072379</c:v>
                </c:pt>
                <c:pt idx="42">
                  <c:v>19685.567148254551</c:v>
                </c:pt>
                <c:pt idx="43">
                  <c:v>20516.134162702187</c:v>
                </c:pt>
                <c:pt idx="44">
                  <c:v>21371.618187583252</c:v>
                </c:pt>
                <c:pt idx="45">
                  <c:v>22252.766733210748</c:v>
                </c:pt>
                <c:pt idx="46">
                  <c:v>23160.34973520707</c:v>
                </c:pt>
                <c:pt idx="47">
                  <c:v>24095.160227263281</c:v>
                </c:pt>
                <c:pt idx="48">
                  <c:v>25058.015034081182</c:v>
                </c:pt>
                <c:pt idx="49">
                  <c:v>26049.755485103618</c:v>
                </c:pt>
                <c:pt idx="50">
                  <c:v>27071.248149656727</c:v>
                </c:pt>
                <c:pt idx="51">
                  <c:v>28123.385594146428</c:v>
                </c:pt>
                <c:pt idx="52">
                  <c:v>29207.087161970823</c:v>
                </c:pt>
                <c:pt idx="53">
                  <c:v>30323.29977682995</c:v>
                </c:pt>
                <c:pt idx="54">
                  <c:v>31472.998770134851</c:v>
                </c:pt>
                <c:pt idx="55">
                  <c:v>32657.188733238898</c:v>
                </c:pt>
                <c:pt idx="56">
                  <c:v>33876.904395236066</c:v>
                </c:pt>
                <c:pt idx="57">
                  <c:v>35133.211527093146</c:v>
                </c:pt>
                <c:pt idx="58">
                  <c:v>36427.207872905943</c:v>
                </c:pt>
                <c:pt idx="59">
                  <c:v>37760.024109093123</c:v>
                </c:pt>
                <c:pt idx="60">
                  <c:v>39132.824832365921</c:v>
                </c:pt>
                <c:pt idx="61">
                  <c:v>40546.809577336899</c:v>
                </c:pt>
                <c:pt idx="62">
                  <c:v>42003.213864657009</c:v>
                </c:pt>
                <c:pt idx="63">
                  <c:v>43503.310280596721</c:v>
                </c:pt>
                <c:pt idx="64">
                  <c:v>45048.409589014627</c:v>
                </c:pt>
                <c:pt idx="65">
                  <c:v>46639.86187668507</c:v>
                </c:pt>
                <c:pt idx="66">
                  <c:v>48279.057732985624</c:v>
                </c:pt>
                <c:pt idx="67">
                  <c:v>49967.429464975197</c:v>
                </c:pt>
                <c:pt idx="68">
                  <c:v>51706.452348924453</c:v>
                </c:pt>
                <c:pt idx="69">
                  <c:v>53497.645919392191</c:v>
                </c:pt>
                <c:pt idx="70">
                  <c:v>55342.575296973955</c:v>
                </c:pt>
                <c:pt idx="71">
                  <c:v>57242.852555883175</c:v>
                </c:pt>
                <c:pt idx="72">
                  <c:v>59200.138132559674</c:v>
                </c:pt>
                <c:pt idx="73">
                  <c:v>61216.142276536462</c:v>
                </c:pt>
                <c:pt idx="74">
                  <c:v>63292.626544832558</c:v>
                </c:pt>
                <c:pt idx="75">
                  <c:v>65431.405341177539</c:v>
                </c:pt>
                <c:pt idx="76">
                  <c:v>67634.347501412863</c:v>
                </c:pt>
                <c:pt idx="77">
                  <c:v>69903.377926455258</c:v>
                </c:pt>
                <c:pt idx="78">
                  <c:v>72240.479264248919</c:v>
                </c:pt>
                <c:pt idx="79">
                  <c:v>74647.693642176382</c:v>
                </c:pt>
                <c:pt idx="80">
                  <c:v>77127.124451441676</c:v>
                </c:pt>
                <c:pt idx="81">
                  <c:v>79680.938184984931</c:v>
                </c:pt>
                <c:pt idx="82">
                  <c:v>82311.366330534482</c:v>
                </c:pt>
                <c:pt idx="83">
                  <c:v>85020.707320450514</c:v>
                </c:pt>
                <c:pt idx="84">
                  <c:v>87811.328540064031</c:v>
                </c:pt>
                <c:pt idx="85">
                  <c:v>90685.668396265959</c:v>
                </c:pt>
              </c:numCache>
            </c:numRef>
          </c:val>
          <c:smooth val="0"/>
          <c:extLst>
            <c:ext xmlns:c16="http://schemas.microsoft.com/office/drawing/2014/chart" uri="{C3380CC4-5D6E-409C-BE32-E72D297353CC}">
              <c16:uniqueId val="{00000000-CA41-4680-9381-9F65C8CDE35A}"/>
            </c:ext>
          </c:extLst>
        </c:ser>
        <c:ser>
          <c:idx val="1"/>
          <c:order val="1"/>
          <c:tx>
            <c:strRef>
              <c:f>入力・結果シート!$J$8</c:f>
              <c:strCache>
                <c:ptCount val="1"/>
                <c:pt idx="0">
                  <c:v>FIR達成額[万円]</c:v>
                </c:pt>
              </c:strCache>
            </c:strRef>
          </c:tx>
          <c:spPr>
            <a:ln w="22225" cap="rnd">
              <a:solidFill>
                <a:schemeClr val="accent2"/>
              </a:solidFill>
            </a:ln>
            <a:effectLst>
              <a:glow rad="139700">
                <a:schemeClr val="accent2">
                  <a:satMod val="175000"/>
                  <a:alpha val="14000"/>
                </a:schemeClr>
              </a:glow>
            </a:effectLst>
          </c:spPr>
          <c:marker>
            <c:symbol val="none"/>
          </c:marker>
          <c:cat>
            <c:numRef>
              <c:f>入力・結果シート!$G$9:$G$94</c:f>
              <c:numCache>
                <c:formatCode>General</c:formatCode>
                <c:ptCount val="86"/>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pt idx="48">
                  <c:v>73</c:v>
                </c:pt>
                <c:pt idx="49">
                  <c:v>74</c:v>
                </c:pt>
                <c:pt idx="50">
                  <c:v>75</c:v>
                </c:pt>
                <c:pt idx="51">
                  <c:v>76</c:v>
                </c:pt>
                <c:pt idx="52">
                  <c:v>77</c:v>
                </c:pt>
                <c:pt idx="53">
                  <c:v>78</c:v>
                </c:pt>
                <c:pt idx="54">
                  <c:v>79</c:v>
                </c:pt>
                <c:pt idx="55">
                  <c:v>80</c:v>
                </c:pt>
                <c:pt idx="56">
                  <c:v>81</c:v>
                </c:pt>
                <c:pt idx="57">
                  <c:v>82</c:v>
                </c:pt>
                <c:pt idx="58">
                  <c:v>83</c:v>
                </c:pt>
                <c:pt idx="59">
                  <c:v>84</c:v>
                </c:pt>
                <c:pt idx="60">
                  <c:v>85</c:v>
                </c:pt>
                <c:pt idx="61">
                  <c:v>86</c:v>
                </c:pt>
                <c:pt idx="62">
                  <c:v>87</c:v>
                </c:pt>
                <c:pt idx="63">
                  <c:v>88</c:v>
                </c:pt>
                <c:pt idx="64">
                  <c:v>89</c:v>
                </c:pt>
                <c:pt idx="65">
                  <c:v>90</c:v>
                </c:pt>
                <c:pt idx="66">
                  <c:v>91</c:v>
                </c:pt>
                <c:pt idx="67">
                  <c:v>92</c:v>
                </c:pt>
                <c:pt idx="68">
                  <c:v>93</c:v>
                </c:pt>
                <c:pt idx="69">
                  <c:v>94</c:v>
                </c:pt>
                <c:pt idx="70">
                  <c:v>95</c:v>
                </c:pt>
                <c:pt idx="71">
                  <c:v>96</c:v>
                </c:pt>
                <c:pt idx="72">
                  <c:v>97</c:v>
                </c:pt>
                <c:pt idx="73">
                  <c:v>98</c:v>
                </c:pt>
                <c:pt idx="74">
                  <c:v>99</c:v>
                </c:pt>
                <c:pt idx="75">
                  <c:v>100</c:v>
                </c:pt>
                <c:pt idx="76">
                  <c:v>101</c:v>
                </c:pt>
                <c:pt idx="77">
                  <c:v>102</c:v>
                </c:pt>
                <c:pt idx="78">
                  <c:v>103</c:v>
                </c:pt>
                <c:pt idx="79">
                  <c:v>104</c:v>
                </c:pt>
                <c:pt idx="80">
                  <c:v>105</c:v>
                </c:pt>
                <c:pt idx="81">
                  <c:v>106</c:v>
                </c:pt>
                <c:pt idx="82">
                  <c:v>107</c:v>
                </c:pt>
                <c:pt idx="83">
                  <c:v>108</c:v>
                </c:pt>
                <c:pt idx="84">
                  <c:v>109</c:v>
                </c:pt>
                <c:pt idx="85">
                  <c:v>110</c:v>
                </c:pt>
              </c:numCache>
            </c:numRef>
          </c:cat>
          <c:val>
            <c:numRef>
              <c:f>入力・結果シート!$J$9:$J$94</c:f>
              <c:numCache>
                <c:formatCode>#,##0_ ;[Red]\-#,##0\ </c:formatCode>
                <c:ptCount val="86"/>
                <c:pt idx="0">
                  <c:v>6250</c:v>
                </c:pt>
                <c:pt idx="1">
                  <c:v>6250</c:v>
                </c:pt>
                <c:pt idx="2">
                  <c:v>6250</c:v>
                </c:pt>
                <c:pt idx="3">
                  <c:v>6250</c:v>
                </c:pt>
                <c:pt idx="4">
                  <c:v>6250</c:v>
                </c:pt>
                <c:pt idx="5">
                  <c:v>6250</c:v>
                </c:pt>
                <c:pt idx="6">
                  <c:v>6250</c:v>
                </c:pt>
                <c:pt idx="7">
                  <c:v>6250</c:v>
                </c:pt>
                <c:pt idx="8">
                  <c:v>6250</c:v>
                </c:pt>
                <c:pt idx="9">
                  <c:v>6250</c:v>
                </c:pt>
                <c:pt idx="10">
                  <c:v>6250</c:v>
                </c:pt>
                <c:pt idx="11">
                  <c:v>6250</c:v>
                </c:pt>
                <c:pt idx="12">
                  <c:v>6250</c:v>
                </c:pt>
                <c:pt idx="13">
                  <c:v>6250</c:v>
                </c:pt>
                <c:pt idx="14">
                  <c:v>6250</c:v>
                </c:pt>
                <c:pt idx="15">
                  <c:v>6250</c:v>
                </c:pt>
                <c:pt idx="16">
                  <c:v>6250</c:v>
                </c:pt>
                <c:pt idx="17">
                  <c:v>6250</c:v>
                </c:pt>
                <c:pt idx="18">
                  <c:v>6250</c:v>
                </c:pt>
                <c:pt idx="19">
                  <c:v>6250</c:v>
                </c:pt>
                <c:pt idx="20">
                  <c:v>6250</c:v>
                </c:pt>
                <c:pt idx="21">
                  <c:v>6250</c:v>
                </c:pt>
                <c:pt idx="22">
                  <c:v>6250</c:v>
                </c:pt>
                <c:pt idx="23">
                  <c:v>6250</c:v>
                </c:pt>
                <c:pt idx="24">
                  <c:v>6250</c:v>
                </c:pt>
                <c:pt idx="25">
                  <c:v>6250</c:v>
                </c:pt>
                <c:pt idx="26">
                  <c:v>6250</c:v>
                </c:pt>
                <c:pt idx="27">
                  <c:v>6250</c:v>
                </c:pt>
                <c:pt idx="28">
                  <c:v>6250</c:v>
                </c:pt>
                <c:pt idx="29">
                  <c:v>6250</c:v>
                </c:pt>
                <c:pt idx="30">
                  <c:v>6250</c:v>
                </c:pt>
                <c:pt idx="31">
                  <c:v>6250</c:v>
                </c:pt>
                <c:pt idx="32">
                  <c:v>6250</c:v>
                </c:pt>
                <c:pt idx="33">
                  <c:v>6250</c:v>
                </c:pt>
                <c:pt idx="34">
                  <c:v>6250</c:v>
                </c:pt>
                <c:pt idx="35">
                  <c:v>6250</c:v>
                </c:pt>
                <c:pt idx="36">
                  <c:v>6250</c:v>
                </c:pt>
                <c:pt idx="37">
                  <c:v>6250</c:v>
                </c:pt>
                <c:pt idx="38">
                  <c:v>6250</c:v>
                </c:pt>
                <c:pt idx="39">
                  <c:v>6250</c:v>
                </c:pt>
                <c:pt idx="40">
                  <c:v>6250</c:v>
                </c:pt>
                <c:pt idx="41">
                  <c:v>6250</c:v>
                </c:pt>
                <c:pt idx="42">
                  <c:v>6250</c:v>
                </c:pt>
                <c:pt idx="43">
                  <c:v>6250</c:v>
                </c:pt>
                <c:pt idx="44">
                  <c:v>6250</c:v>
                </c:pt>
                <c:pt idx="45">
                  <c:v>6250</c:v>
                </c:pt>
                <c:pt idx="46">
                  <c:v>6250</c:v>
                </c:pt>
                <c:pt idx="47">
                  <c:v>6250</c:v>
                </c:pt>
                <c:pt idx="48">
                  <c:v>6250</c:v>
                </c:pt>
                <c:pt idx="49">
                  <c:v>6250</c:v>
                </c:pt>
                <c:pt idx="50">
                  <c:v>6250</c:v>
                </c:pt>
                <c:pt idx="51">
                  <c:v>6250</c:v>
                </c:pt>
                <c:pt idx="52">
                  <c:v>6250</c:v>
                </c:pt>
                <c:pt idx="53">
                  <c:v>6250</c:v>
                </c:pt>
                <c:pt idx="54">
                  <c:v>6250</c:v>
                </c:pt>
                <c:pt idx="55">
                  <c:v>6250</c:v>
                </c:pt>
                <c:pt idx="56">
                  <c:v>6250</c:v>
                </c:pt>
                <c:pt idx="57">
                  <c:v>6250</c:v>
                </c:pt>
                <c:pt idx="58">
                  <c:v>6250</c:v>
                </c:pt>
                <c:pt idx="59">
                  <c:v>6250</c:v>
                </c:pt>
                <c:pt idx="60">
                  <c:v>6250</c:v>
                </c:pt>
                <c:pt idx="61">
                  <c:v>6250</c:v>
                </c:pt>
                <c:pt idx="62">
                  <c:v>6250</c:v>
                </c:pt>
                <c:pt idx="63">
                  <c:v>6250</c:v>
                </c:pt>
                <c:pt idx="64">
                  <c:v>6250</c:v>
                </c:pt>
                <c:pt idx="65">
                  <c:v>6250</c:v>
                </c:pt>
                <c:pt idx="66">
                  <c:v>6250</c:v>
                </c:pt>
                <c:pt idx="67">
                  <c:v>6250</c:v>
                </c:pt>
                <c:pt idx="68">
                  <c:v>6250</c:v>
                </c:pt>
                <c:pt idx="69">
                  <c:v>6250</c:v>
                </c:pt>
                <c:pt idx="70">
                  <c:v>6250</c:v>
                </c:pt>
                <c:pt idx="71">
                  <c:v>6250</c:v>
                </c:pt>
                <c:pt idx="72">
                  <c:v>6250</c:v>
                </c:pt>
                <c:pt idx="73">
                  <c:v>6250</c:v>
                </c:pt>
                <c:pt idx="74">
                  <c:v>6250</c:v>
                </c:pt>
                <c:pt idx="75">
                  <c:v>6250</c:v>
                </c:pt>
                <c:pt idx="76">
                  <c:v>6250</c:v>
                </c:pt>
                <c:pt idx="77">
                  <c:v>6250</c:v>
                </c:pt>
                <c:pt idx="78">
                  <c:v>6250</c:v>
                </c:pt>
                <c:pt idx="79">
                  <c:v>6250</c:v>
                </c:pt>
                <c:pt idx="80">
                  <c:v>6250</c:v>
                </c:pt>
                <c:pt idx="81">
                  <c:v>6250</c:v>
                </c:pt>
                <c:pt idx="82">
                  <c:v>6250</c:v>
                </c:pt>
                <c:pt idx="83">
                  <c:v>6250</c:v>
                </c:pt>
                <c:pt idx="84">
                  <c:v>6250</c:v>
                </c:pt>
                <c:pt idx="85">
                  <c:v>6250</c:v>
                </c:pt>
              </c:numCache>
            </c:numRef>
          </c:val>
          <c:smooth val="0"/>
          <c:extLst>
            <c:ext xmlns:c16="http://schemas.microsoft.com/office/drawing/2014/chart" uri="{C3380CC4-5D6E-409C-BE32-E72D297353CC}">
              <c16:uniqueId val="{00000001-CA41-4680-9381-9F65C8CDE35A}"/>
            </c:ext>
          </c:extLst>
        </c:ser>
        <c:ser>
          <c:idx val="2"/>
          <c:order val="2"/>
          <c:tx>
            <c:strRef>
              <c:f>入力・結果シート!$K$8</c:f>
              <c:strCache>
                <c:ptCount val="1"/>
                <c:pt idx="0">
                  <c:v>Coast-FIRE[万円]</c:v>
                </c:pt>
              </c:strCache>
            </c:strRef>
          </c:tx>
          <c:spPr>
            <a:ln w="22225" cap="rnd">
              <a:solidFill>
                <a:schemeClr val="accent3"/>
              </a:solidFill>
            </a:ln>
            <a:effectLst>
              <a:glow rad="139700">
                <a:schemeClr val="accent3">
                  <a:satMod val="175000"/>
                  <a:alpha val="14000"/>
                </a:schemeClr>
              </a:glow>
            </a:effectLst>
          </c:spPr>
          <c:marker>
            <c:symbol val="none"/>
          </c:marker>
          <c:cat>
            <c:numRef>
              <c:f>入力・結果シート!$G$9:$G$94</c:f>
              <c:numCache>
                <c:formatCode>General</c:formatCode>
                <c:ptCount val="86"/>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pt idx="48">
                  <c:v>73</c:v>
                </c:pt>
                <c:pt idx="49">
                  <c:v>74</c:v>
                </c:pt>
                <c:pt idx="50">
                  <c:v>75</c:v>
                </c:pt>
                <c:pt idx="51">
                  <c:v>76</c:v>
                </c:pt>
                <c:pt idx="52">
                  <c:v>77</c:v>
                </c:pt>
                <c:pt idx="53">
                  <c:v>78</c:v>
                </c:pt>
                <c:pt idx="54">
                  <c:v>79</c:v>
                </c:pt>
                <c:pt idx="55">
                  <c:v>80</c:v>
                </c:pt>
                <c:pt idx="56">
                  <c:v>81</c:v>
                </c:pt>
                <c:pt idx="57">
                  <c:v>82</c:v>
                </c:pt>
                <c:pt idx="58">
                  <c:v>83</c:v>
                </c:pt>
                <c:pt idx="59">
                  <c:v>84</c:v>
                </c:pt>
                <c:pt idx="60">
                  <c:v>85</c:v>
                </c:pt>
                <c:pt idx="61">
                  <c:v>86</c:v>
                </c:pt>
                <c:pt idx="62">
                  <c:v>87</c:v>
                </c:pt>
                <c:pt idx="63">
                  <c:v>88</c:v>
                </c:pt>
                <c:pt idx="64">
                  <c:v>89</c:v>
                </c:pt>
                <c:pt idx="65">
                  <c:v>90</c:v>
                </c:pt>
                <c:pt idx="66">
                  <c:v>91</c:v>
                </c:pt>
                <c:pt idx="67">
                  <c:v>92</c:v>
                </c:pt>
                <c:pt idx="68">
                  <c:v>93</c:v>
                </c:pt>
                <c:pt idx="69">
                  <c:v>94</c:v>
                </c:pt>
                <c:pt idx="70">
                  <c:v>95</c:v>
                </c:pt>
                <c:pt idx="71">
                  <c:v>96</c:v>
                </c:pt>
                <c:pt idx="72">
                  <c:v>97</c:v>
                </c:pt>
                <c:pt idx="73">
                  <c:v>98</c:v>
                </c:pt>
                <c:pt idx="74">
                  <c:v>99</c:v>
                </c:pt>
                <c:pt idx="75">
                  <c:v>100</c:v>
                </c:pt>
                <c:pt idx="76">
                  <c:v>101</c:v>
                </c:pt>
                <c:pt idx="77">
                  <c:v>102</c:v>
                </c:pt>
                <c:pt idx="78">
                  <c:v>103</c:v>
                </c:pt>
                <c:pt idx="79">
                  <c:v>104</c:v>
                </c:pt>
                <c:pt idx="80">
                  <c:v>105</c:v>
                </c:pt>
                <c:pt idx="81">
                  <c:v>106</c:v>
                </c:pt>
                <c:pt idx="82">
                  <c:v>107</c:v>
                </c:pt>
                <c:pt idx="83">
                  <c:v>108</c:v>
                </c:pt>
                <c:pt idx="84">
                  <c:v>109</c:v>
                </c:pt>
                <c:pt idx="85">
                  <c:v>110</c:v>
                </c:pt>
              </c:numCache>
            </c:numRef>
          </c:cat>
          <c:val>
            <c:numRef>
              <c:f>入力・結果シート!$K$9:$K$94</c:f>
              <c:numCache>
                <c:formatCode>#,##0_ ;[Red]\-#,##0\ </c:formatCode>
                <c:ptCount val="86"/>
                <c:pt idx="0">
                  <c:v>1915.9802548362927</c:v>
                </c:pt>
                <c:pt idx="1">
                  <c:v>1973.4596624813812</c:v>
                </c:pt>
                <c:pt idx="2">
                  <c:v>2032.6634523558232</c:v>
                </c:pt>
                <c:pt idx="3">
                  <c:v>2093.6433559264974</c:v>
                </c:pt>
                <c:pt idx="4">
                  <c:v>2156.4526566042923</c:v>
                </c:pt>
                <c:pt idx="5">
                  <c:v>2221.1462363024211</c:v>
                </c:pt>
                <c:pt idx="6">
                  <c:v>2287.7806233914939</c:v>
                </c:pt>
                <c:pt idx="7">
                  <c:v>2356.4140420932385</c:v>
                </c:pt>
                <c:pt idx="8">
                  <c:v>2427.1064633560354</c:v>
                </c:pt>
                <c:pt idx="9">
                  <c:v>2499.9196572567162</c:v>
                </c:pt>
                <c:pt idx="10">
                  <c:v>2574.917246974418</c:v>
                </c:pt>
                <c:pt idx="11">
                  <c:v>2652.1647643836509</c:v>
                </c:pt>
                <c:pt idx="12">
                  <c:v>2731.7297073151599</c:v>
                </c:pt>
                <c:pt idx="13">
                  <c:v>2813.6815985346147</c:v>
                </c:pt>
                <c:pt idx="14">
                  <c:v>2898.092046490653</c:v>
                </c:pt>
                <c:pt idx="15">
                  <c:v>2985.0348078853726</c:v>
                </c:pt>
                <c:pt idx="16">
                  <c:v>3074.5858521219338</c:v>
                </c:pt>
                <c:pt idx="17">
                  <c:v>3166.8234276855915</c:v>
                </c:pt>
                <c:pt idx="18">
                  <c:v>3261.8281305161595</c:v>
                </c:pt>
                <c:pt idx="19">
                  <c:v>3359.6829744316442</c:v>
                </c:pt>
                <c:pt idx="20">
                  <c:v>3460.4734636645935</c:v>
                </c:pt>
                <c:pt idx="21">
                  <c:v>3564.287667574531</c:v>
                </c:pt>
                <c:pt idx="22">
                  <c:v>3671.2162976017671</c:v>
                </c:pt>
                <c:pt idx="23">
                  <c:v>3781.3527865298202</c:v>
                </c:pt>
                <c:pt idx="24">
                  <c:v>3894.7933701257148</c:v>
                </c:pt>
                <c:pt idx="25">
                  <c:v>4011.6371712294854</c:v>
                </c:pt>
                <c:pt idx="26">
                  <c:v>4131.9862863663702</c:v>
                </c:pt>
                <c:pt idx="27">
                  <c:v>4255.9458749573623</c:v>
                </c:pt>
                <c:pt idx="28">
                  <c:v>4383.6242512060826</c:v>
                </c:pt>
                <c:pt idx="29">
                  <c:v>4515.1329787422646</c:v>
                </c:pt>
                <c:pt idx="30">
                  <c:v>4650.5869681045324</c:v>
                </c:pt>
                <c:pt idx="31">
                  <c:v>4790.1045771476684</c:v>
                </c:pt>
                <c:pt idx="32">
                  <c:v>4933.8077144620984</c:v>
                </c:pt>
                <c:pt idx="33">
                  <c:v>5081.8219458959611</c:v>
                </c:pt>
                <c:pt idx="34">
                  <c:v>5234.2766042728399</c:v>
                </c:pt>
                <c:pt idx="35">
                  <c:v>5391.3049024010261</c:v>
                </c:pt>
                <c:pt idx="36">
                  <c:v>5553.0440494730565</c:v>
                </c:pt>
                <c:pt idx="37">
                  <c:v>5719.6353709572477</c:v>
                </c:pt>
                <c:pt idx="38">
                  <c:v>5891.2244320859645</c:v>
                </c:pt>
                <c:pt idx="39">
                  <c:v>6067.961165048544</c:v>
                </c:pt>
                <c:pt idx="40">
                  <c:v>6250</c:v>
                </c:pt>
                <c:pt idx="41">
                  <c:v>6437.5</c:v>
                </c:pt>
                <c:pt idx="42">
                  <c:v>6630.625</c:v>
                </c:pt>
                <c:pt idx="43">
                  <c:v>6829.5437499999998</c:v>
                </c:pt>
                <c:pt idx="44">
                  <c:v>7034.4300624999996</c:v>
                </c:pt>
                <c:pt idx="45">
                  <c:v>7245.4629643749986</c:v>
                </c:pt>
                <c:pt idx="46">
                  <c:v>7462.8268533062492</c:v>
                </c:pt>
                <c:pt idx="47">
                  <c:v>7686.7116589054376</c:v>
                </c:pt>
                <c:pt idx="48">
                  <c:v>7917.3130086725996</c:v>
                </c:pt>
                <c:pt idx="49">
                  <c:v>8154.8323989327782</c:v>
                </c:pt>
                <c:pt idx="50">
                  <c:v>8399.4773709007604</c:v>
                </c:pt>
                <c:pt idx="51">
                  <c:v>8651.461692027784</c:v>
                </c:pt>
                <c:pt idx="52">
                  <c:v>8911.0055427886164</c:v>
                </c:pt>
                <c:pt idx="53">
                  <c:v>9178.3357090722748</c:v>
                </c:pt>
                <c:pt idx="54">
                  <c:v>9453.6857803444436</c:v>
                </c:pt>
                <c:pt idx="55">
                  <c:v>9737.2963537547785</c:v>
                </c:pt>
                <c:pt idx="56">
                  <c:v>10029.415244367419</c:v>
                </c:pt>
                <c:pt idx="57">
                  <c:v>10330.297701698442</c:v>
                </c:pt>
                <c:pt idx="58">
                  <c:v>10640.206632749396</c:v>
                </c:pt>
                <c:pt idx="59">
                  <c:v>10959.412831731877</c:v>
                </c:pt>
                <c:pt idx="60">
                  <c:v>11288.195216683833</c:v>
                </c:pt>
                <c:pt idx="61">
                  <c:v>11626.841073184347</c:v>
                </c:pt>
                <c:pt idx="62">
                  <c:v>11975.646305379878</c:v>
                </c:pt>
                <c:pt idx="63">
                  <c:v>12334.915694541274</c:v>
                </c:pt>
                <c:pt idx="64">
                  <c:v>12704.96316537751</c:v>
                </c:pt>
                <c:pt idx="65">
                  <c:v>13086.112060338837</c:v>
                </c:pt>
                <c:pt idx="66">
                  <c:v>13478.695422149003</c:v>
                </c:pt>
                <c:pt idx="67">
                  <c:v>13883.056284813472</c:v>
                </c:pt>
                <c:pt idx="68">
                  <c:v>14299.547973357876</c:v>
                </c:pt>
                <c:pt idx="69">
                  <c:v>14728.534412558611</c:v>
                </c:pt>
                <c:pt idx="70">
                  <c:v>15170.390444935369</c:v>
                </c:pt>
                <c:pt idx="71">
                  <c:v>15625.502158283432</c:v>
                </c:pt>
                <c:pt idx="72">
                  <c:v>16094.267223031933</c:v>
                </c:pt>
                <c:pt idx="73">
                  <c:v>16577.09523972289</c:v>
                </c:pt>
                <c:pt idx="74">
                  <c:v>17074.408096914576</c:v>
                </c:pt>
                <c:pt idx="75">
                  <c:v>17586.640339822017</c:v>
                </c:pt>
                <c:pt idx="76">
                  <c:v>18114.239550016675</c:v>
                </c:pt>
                <c:pt idx="77">
                  <c:v>18657.666736517174</c:v>
                </c:pt>
                <c:pt idx="78">
                  <c:v>19217.39673861269</c:v>
                </c:pt>
                <c:pt idx="79">
                  <c:v>19793.918640771073</c:v>
                </c:pt>
                <c:pt idx="80">
                  <c:v>20387.7361999942</c:v>
                </c:pt>
                <c:pt idx="81">
                  <c:v>20999.368285994027</c:v>
                </c:pt>
                <c:pt idx="82">
                  <c:v>21629.34933457385</c:v>
                </c:pt>
                <c:pt idx="83">
                  <c:v>22278.229814611062</c:v>
                </c:pt>
                <c:pt idx="84">
                  <c:v>22946.576709049394</c:v>
                </c:pt>
                <c:pt idx="85">
                  <c:v>23634.974010320875</c:v>
                </c:pt>
              </c:numCache>
            </c:numRef>
          </c:val>
          <c:smooth val="0"/>
          <c:extLst>
            <c:ext xmlns:c16="http://schemas.microsoft.com/office/drawing/2014/chart" uri="{C3380CC4-5D6E-409C-BE32-E72D297353CC}">
              <c16:uniqueId val="{00000002-CA41-4680-9381-9F65C8CDE35A}"/>
            </c:ext>
          </c:extLst>
        </c:ser>
        <c:ser>
          <c:idx val="3"/>
          <c:order val="3"/>
          <c:tx>
            <c:strRef>
              <c:f>入力・結果シート!$L$8</c:f>
              <c:strCache>
                <c:ptCount val="1"/>
                <c:pt idx="0">
                  <c:v>Side-FIRE[万円]</c:v>
                </c:pt>
              </c:strCache>
            </c:strRef>
          </c:tx>
          <c:spPr>
            <a:ln w="22225" cap="rnd">
              <a:solidFill>
                <a:schemeClr val="accent4"/>
              </a:solidFill>
            </a:ln>
            <a:effectLst>
              <a:glow rad="139700">
                <a:schemeClr val="accent4">
                  <a:satMod val="175000"/>
                  <a:alpha val="14000"/>
                </a:schemeClr>
              </a:glow>
            </a:effectLst>
          </c:spPr>
          <c:marker>
            <c:symbol val="none"/>
          </c:marker>
          <c:cat>
            <c:numRef>
              <c:f>入力・結果シート!$G$9:$G$94</c:f>
              <c:numCache>
                <c:formatCode>General</c:formatCode>
                <c:ptCount val="86"/>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pt idx="48">
                  <c:v>73</c:v>
                </c:pt>
                <c:pt idx="49">
                  <c:v>74</c:v>
                </c:pt>
                <c:pt idx="50">
                  <c:v>75</c:v>
                </c:pt>
                <c:pt idx="51">
                  <c:v>76</c:v>
                </c:pt>
                <c:pt idx="52">
                  <c:v>77</c:v>
                </c:pt>
                <c:pt idx="53">
                  <c:v>78</c:v>
                </c:pt>
                <c:pt idx="54">
                  <c:v>79</c:v>
                </c:pt>
                <c:pt idx="55">
                  <c:v>80</c:v>
                </c:pt>
                <c:pt idx="56">
                  <c:v>81</c:v>
                </c:pt>
                <c:pt idx="57">
                  <c:v>82</c:v>
                </c:pt>
                <c:pt idx="58">
                  <c:v>83</c:v>
                </c:pt>
                <c:pt idx="59">
                  <c:v>84</c:v>
                </c:pt>
                <c:pt idx="60">
                  <c:v>85</c:v>
                </c:pt>
                <c:pt idx="61">
                  <c:v>86</c:v>
                </c:pt>
                <c:pt idx="62">
                  <c:v>87</c:v>
                </c:pt>
                <c:pt idx="63">
                  <c:v>88</c:v>
                </c:pt>
                <c:pt idx="64">
                  <c:v>89</c:v>
                </c:pt>
                <c:pt idx="65">
                  <c:v>90</c:v>
                </c:pt>
                <c:pt idx="66">
                  <c:v>91</c:v>
                </c:pt>
                <c:pt idx="67">
                  <c:v>92</c:v>
                </c:pt>
                <c:pt idx="68">
                  <c:v>93</c:v>
                </c:pt>
                <c:pt idx="69">
                  <c:v>94</c:v>
                </c:pt>
                <c:pt idx="70">
                  <c:v>95</c:v>
                </c:pt>
                <c:pt idx="71">
                  <c:v>96</c:v>
                </c:pt>
                <c:pt idx="72">
                  <c:v>97</c:v>
                </c:pt>
                <c:pt idx="73">
                  <c:v>98</c:v>
                </c:pt>
                <c:pt idx="74">
                  <c:v>99</c:v>
                </c:pt>
                <c:pt idx="75">
                  <c:v>100</c:v>
                </c:pt>
                <c:pt idx="76">
                  <c:v>101</c:v>
                </c:pt>
                <c:pt idx="77">
                  <c:v>102</c:v>
                </c:pt>
                <c:pt idx="78">
                  <c:v>103</c:v>
                </c:pt>
                <c:pt idx="79">
                  <c:v>104</c:v>
                </c:pt>
                <c:pt idx="80">
                  <c:v>105</c:v>
                </c:pt>
                <c:pt idx="81">
                  <c:v>106</c:v>
                </c:pt>
                <c:pt idx="82">
                  <c:v>107</c:v>
                </c:pt>
                <c:pt idx="83">
                  <c:v>108</c:v>
                </c:pt>
                <c:pt idx="84">
                  <c:v>109</c:v>
                </c:pt>
                <c:pt idx="85">
                  <c:v>110</c:v>
                </c:pt>
              </c:numCache>
            </c:numRef>
          </c:cat>
          <c:val>
            <c:numRef>
              <c:f>入力・結果シート!$L$9:$L$94</c:f>
              <c:numCache>
                <c:formatCode>#,##0_ ;[Red]\-#,##0\ </c:formatCode>
                <c:ptCount val="86"/>
                <c:pt idx="0">
                  <c:v>0</c:v>
                </c:pt>
                <c:pt idx="1">
                  <c:v>240</c:v>
                </c:pt>
                <c:pt idx="2">
                  <c:v>487.20000000000005</c:v>
                </c:pt>
                <c:pt idx="3">
                  <c:v>741.81600000000003</c:v>
                </c:pt>
                <c:pt idx="4">
                  <c:v>1004.0704800000001</c:v>
                </c:pt>
                <c:pt idx="5">
                  <c:v>1274.1925944000002</c:v>
                </c:pt>
                <c:pt idx="6">
                  <c:v>1552.4183722320001</c:v>
                </c:pt>
                <c:pt idx="7">
                  <c:v>1838.9909233989601</c:v>
                </c:pt>
                <c:pt idx="8">
                  <c:v>2134.160651100929</c:v>
                </c:pt>
                <c:pt idx="9">
                  <c:v>2438.1854706339568</c:v>
                </c:pt>
                <c:pt idx="10">
                  <c:v>2751.3310347529755</c:v>
                </c:pt>
                <c:pt idx="11">
                  <c:v>3073.8709657955646</c:v>
                </c:pt>
                <c:pt idx="12">
                  <c:v>3406.0870947694316</c:v>
                </c:pt>
                <c:pt idx="13">
                  <c:v>3748.2697076125146</c:v>
                </c:pt>
                <c:pt idx="14">
                  <c:v>4100.7177988408903</c:v>
                </c:pt>
                <c:pt idx="15">
                  <c:v>4463.7393328061171</c:v>
                </c:pt>
                <c:pt idx="16">
                  <c:v>4837.6515127903003</c:v>
                </c:pt>
                <c:pt idx="17">
                  <c:v>5222.7810581740096</c:v>
                </c:pt>
                <c:pt idx="18">
                  <c:v>5225.4644899192299</c:v>
                </c:pt>
                <c:pt idx="19">
                  <c:v>5228.2284246168065</c:v>
                </c:pt>
                <c:pt idx="20">
                  <c:v>5231.0752773553104</c:v>
                </c:pt>
                <c:pt idx="21">
                  <c:v>5234.0075356759698</c:v>
                </c:pt>
                <c:pt idx="22">
                  <c:v>5237.0277617462489</c:v>
                </c:pt>
                <c:pt idx="23">
                  <c:v>5240.1385945986367</c:v>
                </c:pt>
                <c:pt idx="24">
                  <c:v>5243.3427524365961</c:v>
                </c:pt>
                <c:pt idx="25">
                  <c:v>5246.6430350096944</c:v>
                </c:pt>
                <c:pt idx="26">
                  <c:v>5250.0423260599855</c:v>
                </c:pt>
                <c:pt idx="27">
                  <c:v>5253.5435958417856</c:v>
                </c:pt>
                <c:pt idx="28">
                  <c:v>5257.1499037170397</c:v>
                </c:pt>
                <c:pt idx="29">
                  <c:v>5260.864400828551</c:v>
                </c:pt>
                <c:pt idx="30">
                  <c:v>5264.6903328534072</c:v>
                </c:pt>
                <c:pt idx="31">
                  <c:v>5268.6310428390098</c:v>
                </c:pt>
                <c:pt idx="32">
                  <c:v>5272.6899741241805</c:v>
                </c:pt>
                <c:pt idx="33">
                  <c:v>5276.8706733479057</c:v>
                </c:pt>
                <c:pt idx="34">
                  <c:v>5281.1767935483431</c:v>
                </c:pt>
                <c:pt idx="35">
                  <c:v>5285.6120973547931</c:v>
                </c:pt>
                <c:pt idx="36">
                  <c:v>5194.1804602754373</c:v>
                </c:pt>
                <c:pt idx="37">
                  <c:v>5100.0058740837003</c:v>
                </c:pt>
                <c:pt idx="38">
                  <c:v>5003.0060503062114</c:v>
                </c:pt>
                <c:pt idx="39">
                  <c:v>4903.0962318153979</c:v>
                </c:pt>
                <c:pt idx="40">
                  <c:v>4800.1891187698602</c:v>
                </c:pt>
                <c:pt idx="41">
                  <c:v>4814.1947923329562</c:v>
                </c:pt>
                <c:pt idx="42">
                  <c:v>4828.6206361029454</c:v>
                </c:pt>
                <c:pt idx="43">
                  <c:v>4843.4792551860337</c:v>
                </c:pt>
                <c:pt idx="44">
                  <c:v>4858.7836328416151</c:v>
                </c:pt>
                <c:pt idx="45">
                  <c:v>4874.5471418268635</c:v>
                </c:pt>
                <c:pt idx="46">
                  <c:v>4890.7835560816693</c:v>
                </c:pt>
                <c:pt idx="47">
                  <c:v>4907.5070627641198</c:v>
                </c:pt>
                <c:pt idx="48">
                  <c:v>4924.7322746470436</c:v>
                </c:pt>
                <c:pt idx="49">
                  <c:v>4942.4742428864547</c:v>
                </c:pt>
                <c:pt idx="50">
                  <c:v>4960.7484701730482</c:v>
                </c:pt>
                <c:pt idx="51">
                  <c:v>4979.5709242782395</c:v>
                </c:pt>
                <c:pt idx="52">
                  <c:v>4998.9580520065865</c:v>
                </c:pt>
                <c:pt idx="53">
                  <c:v>5018.926793566784</c:v>
                </c:pt>
                <c:pt idx="54">
                  <c:v>5039.4945973737877</c:v>
                </c:pt>
                <c:pt idx="55">
                  <c:v>5060.679435295001</c:v>
                </c:pt>
                <c:pt idx="56">
                  <c:v>5082.499818353851</c:v>
                </c:pt>
                <c:pt idx="57">
                  <c:v>5104.9748129044665</c:v>
                </c:pt>
                <c:pt idx="58">
                  <c:v>5128.1240572916004</c:v>
                </c:pt>
                <c:pt idx="59">
                  <c:v>5151.9677790103487</c:v>
                </c:pt>
                <c:pt idx="60">
                  <c:v>5176.5268123806591</c:v>
                </c:pt>
                <c:pt idx="61">
                  <c:v>5201.8226167520788</c:v>
                </c:pt>
                <c:pt idx="62">
                  <c:v>5227.8772952546415</c:v>
                </c:pt>
                <c:pt idx="63">
                  <c:v>5254.713614112281</c:v>
                </c:pt>
                <c:pt idx="64">
                  <c:v>5282.3550225356494</c:v>
                </c:pt>
                <c:pt idx="65">
                  <c:v>5310.8256732117188</c:v>
                </c:pt>
                <c:pt idx="66">
                  <c:v>5340.1504434080707</c:v>
                </c:pt>
                <c:pt idx="67">
                  <c:v>5370.3549567103128</c:v>
                </c:pt>
                <c:pt idx="68">
                  <c:v>5401.4656054116222</c:v>
                </c:pt>
                <c:pt idx="69">
                  <c:v>5433.5095735739706</c:v>
                </c:pt>
                <c:pt idx="70">
                  <c:v>5466.5148607811898</c:v>
                </c:pt>
                <c:pt idx="71">
                  <c:v>5500.5103066046258</c:v>
                </c:pt>
                <c:pt idx="72">
                  <c:v>5535.5256158027651</c:v>
                </c:pt>
                <c:pt idx="73">
                  <c:v>5571.5913842768477</c:v>
                </c:pt>
                <c:pt idx="74">
                  <c:v>5608.739125805153</c:v>
                </c:pt>
                <c:pt idx="75">
                  <c:v>5647.0012995793077</c:v>
                </c:pt>
                <c:pt idx="76">
                  <c:v>5686.4113385666869</c:v>
                </c:pt>
                <c:pt idx="77">
                  <c:v>5727.0036787236877</c:v>
                </c:pt>
                <c:pt idx="78">
                  <c:v>5768.8137890853986</c:v>
                </c:pt>
                <c:pt idx="79">
                  <c:v>5811.8782027579609</c:v>
                </c:pt>
                <c:pt idx="80">
                  <c:v>5856.2345488407</c:v>
                </c:pt>
                <c:pt idx="81">
                  <c:v>5901.9215853059213</c:v>
                </c:pt>
                <c:pt idx="82">
                  <c:v>5948.9792328650992</c:v>
                </c:pt>
                <c:pt idx="83">
                  <c:v>5997.4486098510524</c:v>
                </c:pt>
                <c:pt idx="84">
                  <c:v>6047.3720681465838</c:v>
                </c:pt>
                <c:pt idx="85">
                  <c:v>6098.7932301909814</c:v>
                </c:pt>
              </c:numCache>
            </c:numRef>
          </c:val>
          <c:smooth val="0"/>
          <c:extLst>
            <c:ext xmlns:c16="http://schemas.microsoft.com/office/drawing/2014/chart" uri="{C3380CC4-5D6E-409C-BE32-E72D297353CC}">
              <c16:uniqueId val="{00000003-CA41-4680-9381-9F65C8CDE35A}"/>
            </c:ext>
          </c:extLst>
        </c:ser>
        <c:dLbls>
          <c:showLegendKey val="0"/>
          <c:showVal val="0"/>
          <c:showCatName val="0"/>
          <c:showSerName val="0"/>
          <c:showPercent val="0"/>
          <c:showBubbleSize val="0"/>
        </c:dLbls>
        <c:smooth val="0"/>
        <c:axId val="414146352"/>
        <c:axId val="583764560"/>
      </c:lineChart>
      <c:catAx>
        <c:axId val="41414635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title>
          <c:tx>
            <c:rich>
              <a:bodyPr rot="0" spcFirstLastPara="1" vertOverflow="ellipsis" vert="horz" wrap="square" anchor="ctr" anchorCtr="1"/>
              <a:lstStyle/>
              <a:p>
                <a:pPr>
                  <a:defRPr sz="1400" b="1" i="0" u="none" strike="noStrike" kern="1200" baseline="0">
                    <a:solidFill>
                      <a:schemeClr val="lt1">
                        <a:lumMod val="75000"/>
                      </a:schemeClr>
                    </a:solidFill>
                    <a:latin typeface="+mn-lt"/>
                    <a:ea typeface="+mn-ea"/>
                    <a:cs typeface="+mn-cs"/>
                  </a:defRPr>
                </a:pPr>
                <a:r>
                  <a:rPr lang="ja-JP" sz="1400"/>
                  <a:t>年齢</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lt1">
                      <a:lumMod val="7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ja-JP"/>
          </a:p>
        </c:txPr>
        <c:crossAx val="583764560"/>
        <c:crosses val="autoZero"/>
        <c:auto val="1"/>
        <c:lblAlgn val="ctr"/>
        <c:lblOffset val="100"/>
        <c:noMultiLvlLbl val="0"/>
      </c:catAx>
      <c:valAx>
        <c:axId val="583764560"/>
        <c:scaling>
          <c:orientation val="minMax"/>
          <c:max val="15000"/>
          <c:min val="0"/>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title>
          <c:tx>
            <c:rich>
              <a:bodyPr rot="-5400000" spcFirstLastPara="1" vertOverflow="ellipsis" vert="horz" wrap="square" anchor="ctr" anchorCtr="1"/>
              <a:lstStyle/>
              <a:p>
                <a:pPr>
                  <a:defRPr sz="1400" b="1" i="0" u="none" strike="noStrike" kern="1200" baseline="0">
                    <a:solidFill>
                      <a:schemeClr val="lt1">
                        <a:lumMod val="75000"/>
                      </a:schemeClr>
                    </a:solidFill>
                    <a:latin typeface="+mn-lt"/>
                    <a:ea typeface="+mn-ea"/>
                    <a:cs typeface="+mn-cs"/>
                  </a:defRPr>
                </a:pPr>
                <a:r>
                  <a:rPr lang="ja-JP" sz="1400"/>
                  <a:t>資産</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lt1">
                      <a:lumMod val="75000"/>
                    </a:schemeClr>
                  </a:solidFill>
                  <a:latin typeface="+mn-lt"/>
                  <a:ea typeface="+mn-ea"/>
                  <a:cs typeface="+mn-cs"/>
                </a:defRPr>
              </a:pPr>
              <a:endParaRPr lang="ja-JP"/>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ja-JP"/>
          </a:p>
        </c:txPr>
        <c:crossAx val="41414635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ja-JP"/>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17</xdr:col>
      <xdr:colOff>56006</xdr:colOff>
      <xdr:row>17</xdr:row>
      <xdr:rowOff>189805</xdr:rowOff>
    </xdr:to>
    <xdr:pic>
      <xdr:nvPicPr>
        <xdr:cNvPr id="2" name="図 1">
          <a:extLst>
            <a:ext uri="{FF2B5EF4-FFF2-40B4-BE49-F238E27FC236}">
              <a16:creationId xmlns:a16="http://schemas.microsoft.com/office/drawing/2014/main" id="{7101F4A2-80F0-4776-982A-1EF3EF53D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3680" y="563880"/>
          <a:ext cx="7432166" cy="3634045"/>
        </a:xfrm>
        <a:prstGeom prst="rect">
          <a:avLst/>
        </a:prstGeom>
      </xdr:spPr>
    </xdr:pic>
    <xdr:clientData/>
  </xdr:twoCellAnchor>
  <xdr:twoCellAnchor editAs="oneCell">
    <xdr:from>
      <xdr:col>6</xdr:col>
      <xdr:colOff>0</xdr:colOff>
      <xdr:row>19</xdr:row>
      <xdr:rowOff>0</xdr:rowOff>
    </xdr:from>
    <xdr:to>
      <xdr:col>17</xdr:col>
      <xdr:colOff>56006</xdr:colOff>
      <xdr:row>34</xdr:row>
      <xdr:rowOff>141071</xdr:rowOff>
    </xdr:to>
    <xdr:pic>
      <xdr:nvPicPr>
        <xdr:cNvPr id="3" name="図 2">
          <a:extLst>
            <a:ext uri="{FF2B5EF4-FFF2-40B4-BE49-F238E27FC236}">
              <a16:creationId xmlns:a16="http://schemas.microsoft.com/office/drawing/2014/main" id="{3743BA5C-5588-497F-97F5-2F6136139C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83680" y="4465320"/>
          <a:ext cx="7432166" cy="3676751"/>
        </a:xfrm>
        <a:prstGeom prst="rect">
          <a:avLst/>
        </a:prstGeom>
      </xdr:spPr>
    </xdr:pic>
    <xdr:clientData/>
  </xdr:twoCellAnchor>
  <xdr:twoCellAnchor editAs="oneCell">
    <xdr:from>
      <xdr:col>3</xdr:col>
      <xdr:colOff>44823</xdr:colOff>
      <xdr:row>39</xdr:row>
      <xdr:rowOff>53789</xdr:rowOff>
    </xdr:from>
    <xdr:to>
      <xdr:col>7</xdr:col>
      <xdr:colOff>567803</xdr:colOff>
      <xdr:row>59</xdr:row>
      <xdr:rowOff>101945</xdr:rowOff>
    </xdr:to>
    <xdr:pic>
      <xdr:nvPicPr>
        <xdr:cNvPr id="4" name="図 3">
          <a:extLst>
            <a:ext uri="{FF2B5EF4-FFF2-40B4-BE49-F238E27FC236}">
              <a16:creationId xmlns:a16="http://schemas.microsoft.com/office/drawing/2014/main" id="{392CE944-1D52-4EBA-B33C-6E9082FE79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9683" y="9304469"/>
          <a:ext cx="6992360" cy="4620156"/>
        </a:xfrm>
        <a:prstGeom prst="rect">
          <a:avLst/>
        </a:prstGeom>
      </xdr:spPr>
    </xdr:pic>
    <xdr:clientData/>
  </xdr:twoCellAnchor>
  <xdr:twoCellAnchor>
    <xdr:from>
      <xdr:col>4</xdr:col>
      <xdr:colOff>322729</xdr:colOff>
      <xdr:row>53</xdr:row>
      <xdr:rowOff>71718</xdr:rowOff>
    </xdr:from>
    <xdr:to>
      <xdr:col>4</xdr:col>
      <xdr:colOff>815788</xdr:colOff>
      <xdr:row>55</xdr:row>
      <xdr:rowOff>98612</xdr:rowOff>
    </xdr:to>
    <xdr:sp macro="" textlink="">
      <xdr:nvSpPr>
        <xdr:cNvPr id="5" name="楕円 4">
          <a:extLst>
            <a:ext uri="{FF2B5EF4-FFF2-40B4-BE49-F238E27FC236}">
              <a16:creationId xmlns:a16="http://schemas.microsoft.com/office/drawing/2014/main" id="{F57CC638-BA2D-45F1-B9F3-AC9681F3A2A1}"/>
            </a:ext>
          </a:extLst>
        </xdr:cNvPr>
        <xdr:cNvSpPr/>
      </xdr:nvSpPr>
      <xdr:spPr>
        <a:xfrm>
          <a:off x="2479189" y="12522798"/>
          <a:ext cx="493059" cy="484094"/>
        </a:xfrm>
        <a:prstGeom prst="ellipse">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xdr:col>
      <xdr:colOff>0</xdr:colOff>
      <xdr:row>66</xdr:row>
      <xdr:rowOff>0</xdr:rowOff>
    </xdr:from>
    <xdr:to>
      <xdr:col>7</xdr:col>
      <xdr:colOff>522980</xdr:colOff>
      <xdr:row>86</xdr:row>
      <xdr:rowOff>48156</xdr:rowOff>
    </xdr:to>
    <xdr:pic>
      <xdr:nvPicPr>
        <xdr:cNvPr id="6" name="図 5">
          <a:extLst>
            <a:ext uri="{FF2B5EF4-FFF2-40B4-BE49-F238E27FC236}">
              <a16:creationId xmlns:a16="http://schemas.microsoft.com/office/drawing/2014/main" id="{2C1117E1-9D0D-4963-B593-B85FA1F493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4860" y="15422880"/>
          <a:ext cx="6992360" cy="4620156"/>
        </a:xfrm>
        <a:prstGeom prst="rect">
          <a:avLst/>
        </a:prstGeom>
      </xdr:spPr>
    </xdr:pic>
    <xdr:clientData/>
  </xdr:twoCellAnchor>
  <xdr:twoCellAnchor editAs="oneCell">
    <xdr:from>
      <xdr:col>3</xdr:col>
      <xdr:colOff>0</xdr:colOff>
      <xdr:row>88</xdr:row>
      <xdr:rowOff>0</xdr:rowOff>
    </xdr:from>
    <xdr:to>
      <xdr:col>7</xdr:col>
      <xdr:colOff>519238</xdr:colOff>
      <xdr:row>108</xdr:row>
      <xdr:rowOff>48156</xdr:rowOff>
    </xdr:to>
    <xdr:pic>
      <xdr:nvPicPr>
        <xdr:cNvPr id="7" name="図 6">
          <a:extLst>
            <a:ext uri="{FF2B5EF4-FFF2-40B4-BE49-F238E27FC236}">
              <a16:creationId xmlns:a16="http://schemas.microsoft.com/office/drawing/2014/main" id="{3285E561-FC93-4821-8D51-946C776070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4860" y="20452080"/>
          <a:ext cx="6988618" cy="4620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0</xdr:colOff>
      <xdr:row>8</xdr:row>
      <xdr:rowOff>0</xdr:rowOff>
    </xdr:from>
    <xdr:to>
      <xdr:col>29</xdr:col>
      <xdr:colOff>436710</xdr:colOff>
      <xdr:row>30</xdr:row>
      <xdr:rowOff>144461</xdr:rowOff>
    </xdr:to>
    <xdr:graphicFrame macro="">
      <xdr:nvGraphicFramePr>
        <xdr:cNvPr id="2" name="グラフ 1">
          <a:extLst>
            <a:ext uri="{FF2B5EF4-FFF2-40B4-BE49-F238E27FC236}">
              <a16:creationId xmlns:a16="http://schemas.microsoft.com/office/drawing/2014/main" id="{2441B869-F745-41A5-913E-FF0B1EA69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40CDE-EDD3-4046-9774-75C55B5CD6AA}">
  <sheetPr>
    <tabColor rgb="FFB3EBFF"/>
  </sheetPr>
  <dimension ref="B2:E88"/>
  <sheetViews>
    <sheetView showGridLines="0" showRowColHeaders="0" tabSelected="1" zoomScale="85" zoomScaleNormal="85" workbookViewId="0">
      <selection activeCell="M81" sqref="M81"/>
    </sheetView>
  </sheetViews>
  <sheetFormatPr defaultRowHeight="18" x14ac:dyDescent="0.45"/>
  <cols>
    <col min="1" max="1" width="3.19921875" customWidth="1"/>
    <col min="2" max="2" width="3.8984375" customWidth="1"/>
    <col min="3" max="3" width="3.19921875" customWidth="1"/>
    <col min="4" max="4" width="18" customWidth="1"/>
    <col min="5" max="5" width="49.296875" bestFit="1" customWidth="1"/>
  </cols>
  <sheetData>
    <row r="2" spans="2:5" ht="26.4" x14ac:dyDescent="0.45">
      <c r="B2" s="5" t="s">
        <v>10</v>
      </c>
    </row>
    <row r="3" spans="2:5" s="22" customFormat="1" x14ac:dyDescent="0.45">
      <c r="C3" s="22" t="s">
        <v>68</v>
      </c>
    </row>
    <row r="4" spans="2:5" s="22" customFormat="1" x14ac:dyDescent="0.45">
      <c r="C4" s="21"/>
    </row>
    <row r="5" spans="2:5" s="22" customFormat="1" ht="18.600000000000001" thickBot="1" x14ac:dyDescent="0.5">
      <c r="C5" s="23" t="s">
        <v>65</v>
      </c>
      <c r="D5" s="23" t="s">
        <v>66</v>
      </c>
      <c r="E5" s="23" t="s">
        <v>50</v>
      </c>
    </row>
    <row r="6" spans="2:5" s="22" customFormat="1" ht="18.600000000000001" thickTop="1" x14ac:dyDescent="0.45">
      <c r="C6" s="2" t="s">
        <v>24</v>
      </c>
      <c r="D6" s="2" t="s">
        <v>0</v>
      </c>
      <c r="E6" s="2" t="s">
        <v>17</v>
      </c>
    </row>
    <row r="7" spans="2:5" s="22" customFormat="1" x14ac:dyDescent="0.45">
      <c r="C7" s="1" t="s">
        <v>25</v>
      </c>
      <c r="D7" s="1" t="s">
        <v>14</v>
      </c>
      <c r="E7" s="1" t="s">
        <v>18</v>
      </c>
    </row>
    <row r="8" spans="2:5" x14ac:dyDescent="0.45">
      <c r="C8" s="1" t="s">
        <v>26</v>
      </c>
      <c r="D8" s="1" t="s">
        <v>15</v>
      </c>
      <c r="E8" s="1" t="s">
        <v>67</v>
      </c>
    </row>
    <row r="9" spans="2:5" x14ac:dyDescent="0.45">
      <c r="C9" s="1" t="s">
        <v>27</v>
      </c>
      <c r="D9" s="1" t="s">
        <v>12</v>
      </c>
      <c r="E9" s="1" t="s">
        <v>19</v>
      </c>
    </row>
    <row r="10" spans="2:5" x14ac:dyDescent="0.45">
      <c r="C10" s="1" t="s">
        <v>28</v>
      </c>
      <c r="D10" s="1" t="s">
        <v>13</v>
      </c>
      <c r="E10" s="1" t="s">
        <v>13</v>
      </c>
    </row>
    <row r="12" spans="2:5" x14ac:dyDescent="0.45">
      <c r="C12" s="21" t="s">
        <v>16</v>
      </c>
    </row>
    <row r="13" spans="2:5" x14ac:dyDescent="0.45">
      <c r="C13" s="1" t="s">
        <v>29</v>
      </c>
      <c r="D13" s="1" t="s">
        <v>82</v>
      </c>
      <c r="E13" s="1" t="s">
        <v>81</v>
      </c>
    </row>
    <row r="14" spans="2:5" x14ac:dyDescent="0.45">
      <c r="C14" s="1" t="s">
        <v>30</v>
      </c>
      <c r="D14" s="1" t="s">
        <v>2</v>
      </c>
      <c r="E14" s="1" t="s">
        <v>80</v>
      </c>
    </row>
    <row r="15" spans="2:5" x14ac:dyDescent="0.45">
      <c r="C15" s="1" t="s">
        <v>31</v>
      </c>
      <c r="D15" s="1" t="s">
        <v>6</v>
      </c>
      <c r="E15" s="1" t="s">
        <v>20</v>
      </c>
    </row>
    <row r="17" spans="2:5" x14ac:dyDescent="0.45">
      <c r="C17" s="21" t="s">
        <v>11</v>
      </c>
    </row>
    <row r="18" spans="2:5" x14ac:dyDescent="0.45">
      <c r="C18" s="1" t="s">
        <v>32</v>
      </c>
      <c r="D18" s="1" t="s">
        <v>1</v>
      </c>
      <c r="E18" s="1" t="s">
        <v>21</v>
      </c>
    </row>
    <row r="20" spans="2:5" x14ac:dyDescent="0.45">
      <c r="C20" s="21" t="s">
        <v>75</v>
      </c>
    </row>
    <row r="21" spans="2:5" x14ac:dyDescent="0.45">
      <c r="C21" s="1" t="s">
        <v>33</v>
      </c>
      <c r="D21" s="1" t="s">
        <v>40</v>
      </c>
      <c r="E21" s="1" t="s">
        <v>76</v>
      </c>
    </row>
    <row r="22" spans="2:5" x14ac:dyDescent="0.45">
      <c r="C22" s="1" t="s">
        <v>34</v>
      </c>
      <c r="D22" s="1" t="s">
        <v>64</v>
      </c>
      <c r="E22" s="1" t="s">
        <v>78</v>
      </c>
    </row>
    <row r="23" spans="2:5" x14ac:dyDescent="0.45">
      <c r="C23" s="1" t="s">
        <v>35</v>
      </c>
      <c r="D23" s="1" t="s">
        <v>38</v>
      </c>
      <c r="E23" s="1" t="s">
        <v>77</v>
      </c>
    </row>
    <row r="24" spans="2:5" x14ac:dyDescent="0.45">
      <c r="C24" s="1" t="s">
        <v>36</v>
      </c>
      <c r="D24" s="1" t="s">
        <v>41</v>
      </c>
      <c r="E24" s="1" t="s">
        <v>79</v>
      </c>
    </row>
    <row r="25" spans="2:5" x14ac:dyDescent="0.45">
      <c r="C25" s="1" t="s">
        <v>37</v>
      </c>
      <c r="D25" s="1" t="s">
        <v>72</v>
      </c>
      <c r="E25" s="1" t="s">
        <v>22</v>
      </c>
    </row>
    <row r="26" spans="2:5" x14ac:dyDescent="0.45">
      <c r="C26" s="1" t="s">
        <v>39</v>
      </c>
      <c r="D26" s="1" t="s">
        <v>73</v>
      </c>
      <c r="E26" s="1" t="s">
        <v>23</v>
      </c>
    </row>
    <row r="29" spans="2:5" ht="26.4" x14ac:dyDescent="0.45">
      <c r="B29" s="5" t="s">
        <v>69</v>
      </c>
    </row>
    <row r="30" spans="2:5" x14ac:dyDescent="0.45">
      <c r="C30" t="s">
        <v>70</v>
      </c>
    </row>
    <row r="31" spans="2:5" x14ac:dyDescent="0.45">
      <c r="C31" t="s">
        <v>85</v>
      </c>
    </row>
    <row r="32" spans="2:5" x14ac:dyDescent="0.45">
      <c r="C32" t="s">
        <v>84</v>
      </c>
    </row>
    <row r="33" spans="2:4" x14ac:dyDescent="0.45">
      <c r="C33" t="s">
        <v>71</v>
      </c>
    </row>
    <row r="37" spans="2:4" ht="26.4" x14ac:dyDescent="0.45">
      <c r="B37" s="5" t="s">
        <v>94</v>
      </c>
    </row>
    <row r="38" spans="2:4" x14ac:dyDescent="0.45">
      <c r="C38" s="21" t="s">
        <v>86</v>
      </c>
    </row>
    <row r="39" spans="2:4" x14ac:dyDescent="0.45">
      <c r="D39" t="s">
        <v>87</v>
      </c>
    </row>
    <row r="63" spans="3:4" x14ac:dyDescent="0.45">
      <c r="C63" s="21" t="s">
        <v>42</v>
      </c>
    </row>
    <row r="64" spans="3:4" x14ac:dyDescent="0.45">
      <c r="D64" t="s">
        <v>88</v>
      </c>
    </row>
    <row r="65" spans="4:4" x14ac:dyDescent="0.45">
      <c r="D65" t="s">
        <v>89</v>
      </c>
    </row>
    <row r="66" spans="4:4" x14ac:dyDescent="0.45">
      <c r="D66" s="35" t="s">
        <v>90</v>
      </c>
    </row>
    <row r="88" spans="4:4" x14ac:dyDescent="0.45">
      <c r="D88" s="35" t="s">
        <v>91</v>
      </c>
    </row>
  </sheetData>
  <sheetProtection algorithmName="SHA-512" hashValue="CdgrD7sYBZm19/mo0GLMy6+AgtMlsXas9WUD3TtsauAKiXwYj0u5o9rHw2U7b2hy67vO7BTVt/DBM4tVFQRXpw==" saltValue="qKyFuYL523Wn8/6A3FEktg==" spinCount="100000" sheet="1" objects="1" scenarios="1" selectLockedCells="1"/>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D51A9-F45E-4115-88BE-CA98FF00C5F9}">
  <sheetPr>
    <tabColor rgb="FFFFE48F"/>
  </sheetPr>
  <dimension ref="A1:X122"/>
  <sheetViews>
    <sheetView showGridLines="0" topLeftCell="A3" zoomScale="85" zoomScaleNormal="85" workbookViewId="0">
      <pane ySplit="6" topLeftCell="A9" activePane="bottomLeft" state="frozen"/>
      <selection activeCell="A3" sqref="A3"/>
      <selection pane="bottomLeft" activeCell="D9" sqref="D9"/>
    </sheetView>
  </sheetViews>
  <sheetFormatPr defaultRowHeight="18" x14ac:dyDescent="0.45"/>
  <cols>
    <col min="1" max="1" width="2.59765625" customWidth="1"/>
    <col min="2" max="2" width="3.19921875" customWidth="1"/>
    <col min="3" max="3" width="18.69921875" bestFit="1" customWidth="1"/>
    <col min="5" max="5" width="5.3984375" bestFit="1" customWidth="1"/>
    <col min="6" max="6" width="14.296875" customWidth="1"/>
    <col min="7" max="7" width="5.3984375" bestFit="1" customWidth="1"/>
    <col min="8" max="8" width="6.8984375" bestFit="1" customWidth="1"/>
    <col min="9" max="9" width="12.59765625" bestFit="1" customWidth="1"/>
    <col min="10" max="10" width="16" bestFit="1" customWidth="1"/>
    <col min="11" max="11" width="17.5" bestFit="1" customWidth="1"/>
    <col min="12" max="12" width="16.09765625" bestFit="1" customWidth="1"/>
    <col min="13" max="15" width="8.796875" hidden="1" customWidth="1"/>
    <col min="16" max="16" width="9.19921875" hidden="1" customWidth="1"/>
    <col min="17" max="17" width="8.5" hidden="1" customWidth="1"/>
    <col min="18" max="18" width="2.8984375" customWidth="1"/>
  </cols>
  <sheetData>
    <row r="1" spans="1:24" hidden="1" x14ac:dyDescent="0.45">
      <c r="H1" t="s">
        <v>9</v>
      </c>
    </row>
    <row r="2" spans="1:24" hidden="1" x14ac:dyDescent="0.45">
      <c r="H2">
        <f>D11*12</f>
        <v>240</v>
      </c>
      <c r="I2">
        <f>D12/100+1-D13/100</f>
        <v>1.03</v>
      </c>
    </row>
    <row r="3" spans="1:24" hidden="1" x14ac:dyDescent="0.45"/>
    <row r="4" spans="1:24" ht="27" thickBot="1" x14ac:dyDescent="0.5">
      <c r="A4" s="5" t="s">
        <v>106</v>
      </c>
      <c r="J4" s="24" t="s">
        <v>103</v>
      </c>
    </row>
    <row r="5" spans="1:24" x14ac:dyDescent="0.45">
      <c r="C5" s="10"/>
      <c r="D5" t="s">
        <v>60</v>
      </c>
      <c r="J5" s="25" t="s">
        <v>104</v>
      </c>
      <c r="K5" s="26"/>
      <c r="L5" s="26"/>
      <c r="M5" s="26"/>
      <c r="N5" s="26"/>
      <c r="O5" s="26"/>
      <c r="P5" s="26"/>
      <c r="Q5" s="26"/>
      <c r="R5" s="26"/>
      <c r="S5" s="26"/>
      <c r="T5" s="26"/>
      <c r="U5" s="26"/>
      <c r="V5" s="26"/>
      <c r="W5" s="26"/>
      <c r="X5" s="27"/>
    </row>
    <row r="6" spans="1:24" ht="18.600000000000001" thickBot="1" x14ac:dyDescent="0.5">
      <c r="C6" s="11"/>
      <c r="D6" t="s">
        <v>61</v>
      </c>
      <c r="J6" s="28" t="s">
        <v>102</v>
      </c>
      <c r="K6" s="29"/>
      <c r="L6" s="29"/>
      <c r="M6" s="29"/>
      <c r="N6" s="29"/>
      <c r="O6" s="29"/>
      <c r="P6" s="29"/>
      <c r="Q6" s="29"/>
      <c r="R6" s="29"/>
      <c r="S6" s="29"/>
      <c r="T6" s="29"/>
      <c r="U6" s="29"/>
      <c r="V6" s="29"/>
      <c r="W6" s="29"/>
      <c r="X6" s="30"/>
    </row>
    <row r="7" spans="1:24" ht="26.4" x14ac:dyDescent="0.45">
      <c r="C7" s="32"/>
      <c r="D7" t="s">
        <v>105</v>
      </c>
      <c r="G7" s="5" t="s">
        <v>62</v>
      </c>
    </row>
    <row r="8" spans="1:24" ht="27" thickBot="1" x14ac:dyDescent="0.5">
      <c r="B8" s="5" t="s">
        <v>10</v>
      </c>
      <c r="G8" s="12" t="s">
        <v>7</v>
      </c>
      <c r="H8" s="12" t="s">
        <v>8</v>
      </c>
      <c r="I8" s="12" t="s">
        <v>56</v>
      </c>
      <c r="J8" s="12" t="s">
        <v>59</v>
      </c>
      <c r="K8" s="12" t="s">
        <v>57</v>
      </c>
      <c r="L8" s="13" t="s">
        <v>58</v>
      </c>
      <c r="S8" s="5" t="s">
        <v>63</v>
      </c>
    </row>
    <row r="9" spans="1:24" ht="18.600000000000001" thickTop="1" x14ac:dyDescent="0.45">
      <c r="B9" t="s">
        <v>24</v>
      </c>
      <c r="C9" s="1" t="s">
        <v>0</v>
      </c>
      <c r="D9" s="3">
        <v>25</v>
      </c>
      <c r="E9" s="14" t="s">
        <v>3</v>
      </c>
      <c r="G9" s="2">
        <f>D9</f>
        <v>25</v>
      </c>
      <c r="H9" s="2">
        <v>0</v>
      </c>
      <c r="I9" s="15">
        <f>D10</f>
        <v>0</v>
      </c>
      <c r="J9" s="15">
        <f>D18</f>
        <v>6250</v>
      </c>
      <c r="K9" s="15">
        <f t="shared" ref="K9:K40" si="0">$D$18*$I$2^(G9-$D$21)</f>
        <v>1915.9802548362927</v>
      </c>
      <c r="L9" s="15">
        <f t="shared" ref="L9:L40" si="1">IF(G9&lt;=$D$29,IF(G9&lt;=$D$24,M10,IF(G9&lt;=$D$27,N10,O10)),IF(G9&lt;=$D$27,P10,Q10))</f>
        <v>0</v>
      </c>
      <c r="M9" t="s">
        <v>44</v>
      </c>
      <c r="N9" t="s">
        <v>43</v>
      </c>
      <c r="O9" t="s">
        <v>45</v>
      </c>
      <c r="P9" t="s">
        <v>46</v>
      </c>
      <c r="Q9" t="s">
        <v>47</v>
      </c>
    </row>
    <row r="10" spans="1:24" x14ac:dyDescent="0.45">
      <c r="B10" t="s">
        <v>25</v>
      </c>
      <c r="C10" s="1" t="s">
        <v>14</v>
      </c>
      <c r="D10" s="3">
        <v>0</v>
      </c>
      <c r="E10" s="14" t="s">
        <v>4</v>
      </c>
      <c r="G10" s="1">
        <f>G9+1</f>
        <v>26</v>
      </c>
      <c r="H10" s="1">
        <v>1</v>
      </c>
      <c r="I10" s="16">
        <f t="shared" ref="I10:I41" si="2">I9*$I$2+$H$2</f>
        <v>240</v>
      </c>
      <c r="J10" s="16">
        <f>J9</f>
        <v>6250</v>
      </c>
      <c r="K10" s="16">
        <f t="shared" si="0"/>
        <v>1973.4596624813812</v>
      </c>
      <c r="L10" s="16">
        <f t="shared" si="1"/>
        <v>240</v>
      </c>
      <c r="M10" s="17">
        <f>$I$9</f>
        <v>0</v>
      </c>
      <c r="N10" s="18">
        <f>$I$9</f>
        <v>0</v>
      </c>
      <c r="O10" s="18">
        <f>$I$9</f>
        <v>0</v>
      </c>
      <c r="P10" s="18">
        <f>$I$9</f>
        <v>0</v>
      </c>
      <c r="Q10" s="18">
        <f>$I$9</f>
        <v>0</v>
      </c>
    </row>
    <row r="11" spans="1:24" x14ac:dyDescent="0.45">
      <c r="B11" t="s">
        <v>26</v>
      </c>
      <c r="C11" s="1" t="s">
        <v>15</v>
      </c>
      <c r="D11" s="34">
        <v>20</v>
      </c>
      <c r="E11" s="14" t="s">
        <v>4</v>
      </c>
      <c r="G11" s="1">
        <f t="shared" ref="G11:G28" si="3">G10+1</f>
        <v>27</v>
      </c>
      <c r="H11" s="1">
        <v>2</v>
      </c>
      <c r="I11" s="16">
        <f t="shared" si="2"/>
        <v>487.20000000000005</v>
      </c>
      <c r="J11" s="16">
        <f t="shared" ref="J11:J74" si="4">J10</f>
        <v>6250</v>
      </c>
      <c r="K11" s="16">
        <f t="shared" si="0"/>
        <v>2032.6634523558232</v>
      </c>
      <c r="L11" s="16">
        <f t="shared" si="1"/>
        <v>487.20000000000005</v>
      </c>
      <c r="M11" s="17">
        <f t="shared" ref="M11:M42" si="5">L9*$I$2+$H$2</f>
        <v>240</v>
      </c>
      <c r="N11" s="18">
        <f t="shared" ref="N11:N42" si="6">L9*$I$2-($D$26-$D$25*12)</f>
        <v>-154</v>
      </c>
      <c r="O11" s="18">
        <f t="shared" ref="O11:O42" si="7">L9*$I$2-$D$17</f>
        <v>-250</v>
      </c>
      <c r="P11" s="18">
        <f t="shared" ref="P11:P42" si="8">L9*$I$2-($D$26-($D$25+$D$28)*12)</f>
        <v>-34</v>
      </c>
      <c r="Q11" s="18">
        <f t="shared" ref="Q11:Q42" si="9">L9*$I$2-($D$17-$D$28*12)</f>
        <v>-130</v>
      </c>
    </row>
    <row r="12" spans="1:24" x14ac:dyDescent="0.45">
      <c r="B12" t="s">
        <v>27</v>
      </c>
      <c r="C12" s="1" t="s">
        <v>12</v>
      </c>
      <c r="D12" s="3">
        <v>4</v>
      </c>
      <c r="E12" s="14" t="s">
        <v>5</v>
      </c>
      <c r="G12" s="1">
        <f t="shared" si="3"/>
        <v>28</v>
      </c>
      <c r="H12" s="1">
        <v>3</v>
      </c>
      <c r="I12" s="16">
        <f t="shared" si="2"/>
        <v>741.81600000000003</v>
      </c>
      <c r="J12" s="16">
        <f t="shared" si="4"/>
        <v>6250</v>
      </c>
      <c r="K12" s="16">
        <f t="shared" si="0"/>
        <v>2093.6433559264974</v>
      </c>
      <c r="L12" s="16">
        <f t="shared" si="1"/>
        <v>741.81600000000003</v>
      </c>
      <c r="M12" s="17">
        <f t="shared" si="5"/>
        <v>487.20000000000005</v>
      </c>
      <c r="N12" s="18">
        <f t="shared" si="6"/>
        <v>93.200000000000017</v>
      </c>
      <c r="O12" s="18">
        <f t="shared" si="7"/>
        <v>-2.7999999999999829</v>
      </c>
      <c r="P12" s="18">
        <f t="shared" si="8"/>
        <v>213.20000000000002</v>
      </c>
      <c r="Q12" s="18">
        <f t="shared" si="9"/>
        <v>117.20000000000002</v>
      </c>
    </row>
    <row r="13" spans="1:24" x14ac:dyDescent="0.45">
      <c r="B13" t="s">
        <v>28</v>
      </c>
      <c r="C13" s="1" t="s">
        <v>13</v>
      </c>
      <c r="D13" s="3">
        <v>1</v>
      </c>
      <c r="E13" s="14" t="s">
        <v>5</v>
      </c>
      <c r="G13" s="1">
        <f t="shared" si="3"/>
        <v>29</v>
      </c>
      <c r="H13" s="1">
        <v>4</v>
      </c>
      <c r="I13" s="16">
        <f t="shared" si="2"/>
        <v>1004.0704800000001</v>
      </c>
      <c r="J13" s="16">
        <f t="shared" si="4"/>
        <v>6250</v>
      </c>
      <c r="K13" s="16">
        <f t="shared" si="0"/>
        <v>2156.4526566042923</v>
      </c>
      <c r="L13" s="16">
        <f t="shared" si="1"/>
        <v>1004.0704800000001</v>
      </c>
      <c r="M13" s="17">
        <f t="shared" si="5"/>
        <v>741.81600000000003</v>
      </c>
      <c r="N13" s="18">
        <f t="shared" si="6"/>
        <v>347.81600000000009</v>
      </c>
      <c r="O13" s="18">
        <f t="shared" si="7"/>
        <v>251.81600000000009</v>
      </c>
      <c r="P13" s="18">
        <f t="shared" si="8"/>
        <v>467.81600000000009</v>
      </c>
      <c r="Q13" s="18">
        <f t="shared" si="9"/>
        <v>371.81600000000009</v>
      </c>
    </row>
    <row r="14" spans="1:24" x14ac:dyDescent="0.45">
      <c r="G14" s="1">
        <f t="shared" si="3"/>
        <v>30</v>
      </c>
      <c r="H14" s="1">
        <v>5</v>
      </c>
      <c r="I14" s="16">
        <f t="shared" si="2"/>
        <v>1274.1925944000002</v>
      </c>
      <c r="J14" s="16">
        <f t="shared" si="4"/>
        <v>6250</v>
      </c>
      <c r="K14" s="16">
        <f t="shared" si="0"/>
        <v>2221.1462363024211</v>
      </c>
      <c r="L14" s="16">
        <f t="shared" si="1"/>
        <v>1274.1925944000002</v>
      </c>
      <c r="M14" s="17">
        <f t="shared" si="5"/>
        <v>1004.0704800000001</v>
      </c>
      <c r="N14" s="18">
        <f t="shared" si="6"/>
        <v>610.07048000000009</v>
      </c>
      <c r="O14" s="18">
        <f t="shared" si="7"/>
        <v>514.07048000000009</v>
      </c>
      <c r="P14" s="18">
        <f t="shared" si="8"/>
        <v>730.07048000000009</v>
      </c>
      <c r="Q14" s="18">
        <f t="shared" si="9"/>
        <v>634.07048000000009</v>
      </c>
    </row>
    <row r="15" spans="1:24" x14ac:dyDescent="0.45">
      <c r="B15" t="s">
        <v>16</v>
      </c>
      <c r="G15" s="1">
        <f t="shared" si="3"/>
        <v>31</v>
      </c>
      <c r="H15" s="1">
        <v>6</v>
      </c>
      <c r="I15" s="16">
        <f t="shared" si="2"/>
        <v>1552.4183722320001</v>
      </c>
      <c r="J15" s="16">
        <f t="shared" si="4"/>
        <v>6250</v>
      </c>
      <c r="K15" s="16">
        <f t="shared" si="0"/>
        <v>2287.7806233914939</v>
      </c>
      <c r="L15" s="16">
        <f t="shared" si="1"/>
        <v>1552.4183722320001</v>
      </c>
      <c r="M15" s="17">
        <f t="shared" si="5"/>
        <v>1274.1925944000002</v>
      </c>
      <c r="N15" s="18">
        <f t="shared" si="6"/>
        <v>880.19259440000019</v>
      </c>
      <c r="O15" s="18">
        <f t="shared" si="7"/>
        <v>784.19259440000019</v>
      </c>
      <c r="P15" s="18">
        <f t="shared" si="8"/>
        <v>1000.1925944000002</v>
      </c>
      <c r="Q15" s="18">
        <f t="shared" si="9"/>
        <v>904.19259440000019</v>
      </c>
    </row>
    <row r="16" spans="1:24" x14ac:dyDescent="0.45">
      <c r="B16" t="s">
        <v>29</v>
      </c>
      <c r="C16" s="1" t="s">
        <v>82</v>
      </c>
      <c r="D16" s="3">
        <v>4</v>
      </c>
      <c r="E16" s="14" t="s">
        <v>5</v>
      </c>
      <c r="G16" s="1">
        <f t="shared" si="3"/>
        <v>32</v>
      </c>
      <c r="H16" s="1">
        <v>7</v>
      </c>
      <c r="I16" s="16">
        <f t="shared" si="2"/>
        <v>1838.9909233989601</v>
      </c>
      <c r="J16" s="16">
        <f t="shared" si="4"/>
        <v>6250</v>
      </c>
      <c r="K16" s="16">
        <f t="shared" si="0"/>
        <v>2356.4140420932385</v>
      </c>
      <c r="L16" s="16">
        <f t="shared" si="1"/>
        <v>1838.9909233989601</v>
      </c>
      <c r="M16" s="17">
        <f t="shared" si="5"/>
        <v>1552.4183722320001</v>
      </c>
      <c r="N16" s="18">
        <f t="shared" si="6"/>
        <v>1158.4183722320001</v>
      </c>
      <c r="O16" s="18">
        <f t="shared" si="7"/>
        <v>1062.4183722320001</v>
      </c>
      <c r="P16" s="18">
        <f t="shared" si="8"/>
        <v>1278.4183722320001</v>
      </c>
      <c r="Q16" s="18">
        <f t="shared" si="9"/>
        <v>1182.4183722320001</v>
      </c>
    </row>
    <row r="17" spans="2:17" x14ac:dyDescent="0.45">
      <c r="B17" t="s">
        <v>30</v>
      </c>
      <c r="C17" s="1" t="s">
        <v>2</v>
      </c>
      <c r="D17" s="34">
        <v>250</v>
      </c>
      <c r="E17" s="14" t="s">
        <v>4</v>
      </c>
      <c r="G17" s="1">
        <f t="shared" si="3"/>
        <v>33</v>
      </c>
      <c r="H17" s="1">
        <v>8</v>
      </c>
      <c r="I17" s="16">
        <f t="shared" si="2"/>
        <v>2134.160651100929</v>
      </c>
      <c r="J17" s="16">
        <f t="shared" si="4"/>
        <v>6250</v>
      </c>
      <c r="K17" s="16">
        <f t="shared" si="0"/>
        <v>2427.1064633560354</v>
      </c>
      <c r="L17" s="16">
        <f t="shared" si="1"/>
        <v>2134.160651100929</v>
      </c>
      <c r="M17" s="17">
        <f t="shared" si="5"/>
        <v>1838.9909233989601</v>
      </c>
      <c r="N17" s="18">
        <f t="shared" si="6"/>
        <v>1444.9909233989601</v>
      </c>
      <c r="O17" s="18">
        <f t="shared" si="7"/>
        <v>1348.9909233989601</v>
      </c>
      <c r="P17" s="18">
        <f t="shared" si="8"/>
        <v>1564.9909233989601</v>
      </c>
      <c r="Q17" s="18">
        <f t="shared" si="9"/>
        <v>1468.9909233989601</v>
      </c>
    </row>
    <row r="18" spans="2:17" x14ac:dyDescent="0.45">
      <c r="B18" t="s">
        <v>31</v>
      </c>
      <c r="C18" s="1" t="s">
        <v>6</v>
      </c>
      <c r="D18" s="19">
        <f>D17/(D16/100)</f>
        <v>6250</v>
      </c>
      <c r="E18" s="14" t="s">
        <v>4</v>
      </c>
      <c r="G18" s="1">
        <f t="shared" si="3"/>
        <v>34</v>
      </c>
      <c r="H18" s="1">
        <v>9</v>
      </c>
      <c r="I18" s="16">
        <f t="shared" si="2"/>
        <v>2438.1854706339568</v>
      </c>
      <c r="J18" s="16">
        <f t="shared" si="4"/>
        <v>6250</v>
      </c>
      <c r="K18" s="16">
        <f t="shared" si="0"/>
        <v>2499.9196572567162</v>
      </c>
      <c r="L18" s="16">
        <f t="shared" si="1"/>
        <v>2438.1854706339568</v>
      </c>
      <c r="M18" s="17">
        <f t="shared" si="5"/>
        <v>2134.160651100929</v>
      </c>
      <c r="N18" s="18">
        <f t="shared" si="6"/>
        <v>1740.160651100929</v>
      </c>
      <c r="O18" s="18">
        <f t="shared" si="7"/>
        <v>1644.160651100929</v>
      </c>
      <c r="P18" s="18">
        <f t="shared" si="8"/>
        <v>1860.160651100929</v>
      </c>
      <c r="Q18" s="18">
        <f t="shared" si="9"/>
        <v>1764.160651100929</v>
      </c>
    </row>
    <row r="19" spans="2:17" x14ac:dyDescent="0.45">
      <c r="G19" s="1">
        <f t="shared" si="3"/>
        <v>35</v>
      </c>
      <c r="H19" s="1">
        <v>10</v>
      </c>
      <c r="I19" s="16">
        <f t="shared" si="2"/>
        <v>2751.3310347529755</v>
      </c>
      <c r="J19" s="16">
        <f t="shared" si="4"/>
        <v>6250</v>
      </c>
      <c r="K19" s="16">
        <f t="shared" si="0"/>
        <v>2574.917246974418</v>
      </c>
      <c r="L19" s="16">
        <f t="shared" si="1"/>
        <v>2751.3310347529755</v>
      </c>
      <c r="M19" s="17">
        <f t="shared" si="5"/>
        <v>2438.1854706339568</v>
      </c>
      <c r="N19" s="18">
        <f t="shared" si="6"/>
        <v>2044.1854706339568</v>
      </c>
      <c r="O19" s="18">
        <f t="shared" si="7"/>
        <v>1948.1854706339568</v>
      </c>
      <c r="P19" s="18">
        <f t="shared" si="8"/>
        <v>2164.1854706339568</v>
      </c>
      <c r="Q19" s="18">
        <f t="shared" si="9"/>
        <v>2068.1854706339568</v>
      </c>
    </row>
    <row r="20" spans="2:17" x14ac:dyDescent="0.45">
      <c r="B20" t="s">
        <v>11</v>
      </c>
      <c r="G20" s="1">
        <f t="shared" si="3"/>
        <v>36</v>
      </c>
      <c r="H20" s="1">
        <v>11</v>
      </c>
      <c r="I20" s="16">
        <f t="shared" si="2"/>
        <v>3073.8709657955646</v>
      </c>
      <c r="J20" s="16">
        <f t="shared" si="4"/>
        <v>6250</v>
      </c>
      <c r="K20" s="16">
        <f t="shared" si="0"/>
        <v>2652.1647643836509</v>
      </c>
      <c r="L20" s="16">
        <f t="shared" si="1"/>
        <v>3073.8709657955646</v>
      </c>
      <c r="M20" s="17">
        <f t="shared" si="5"/>
        <v>2751.3310347529755</v>
      </c>
      <c r="N20" s="18">
        <f t="shared" si="6"/>
        <v>2357.3310347529755</v>
      </c>
      <c r="O20" s="18">
        <f t="shared" si="7"/>
        <v>2261.3310347529755</v>
      </c>
      <c r="P20" s="18">
        <f t="shared" si="8"/>
        <v>2477.3310347529755</v>
      </c>
      <c r="Q20" s="18">
        <f t="shared" si="9"/>
        <v>2381.3310347529755</v>
      </c>
    </row>
    <row r="21" spans="2:17" x14ac:dyDescent="0.45">
      <c r="B21" t="s">
        <v>32</v>
      </c>
      <c r="C21" s="1" t="s">
        <v>1</v>
      </c>
      <c r="D21" s="3">
        <v>65</v>
      </c>
      <c r="E21" s="14" t="s">
        <v>3</v>
      </c>
      <c r="G21" s="1">
        <f t="shared" si="3"/>
        <v>37</v>
      </c>
      <c r="H21" s="1">
        <v>12</v>
      </c>
      <c r="I21" s="16">
        <f t="shared" si="2"/>
        <v>3406.0870947694316</v>
      </c>
      <c r="J21" s="16">
        <f t="shared" si="4"/>
        <v>6250</v>
      </c>
      <c r="K21" s="16">
        <f t="shared" si="0"/>
        <v>2731.7297073151599</v>
      </c>
      <c r="L21" s="16">
        <f t="shared" si="1"/>
        <v>3406.0870947694316</v>
      </c>
      <c r="M21" s="17">
        <f t="shared" si="5"/>
        <v>3073.8709657955646</v>
      </c>
      <c r="N21" s="18">
        <f t="shared" si="6"/>
        <v>2679.8709657955646</v>
      </c>
      <c r="O21" s="18">
        <f t="shared" si="7"/>
        <v>2583.8709657955646</v>
      </c>
      <c r="P21" s="18">
        <f t="shared" si="8"/>
        <v>2799.8709657955646</v>
      </c>
      <c r="Q21" s="18">
        <f t="shared" si="9"/>
        <v>2703.8709657955646</v>
      </c>
    </row>
    <row r="22" spans="2:17" x14ac:dyDescent="0.45">
      <c r="G22" s="1">
        <f t="shared" si="3"/>
        <v>38</v>
      </c>
      <c r="H22" s="1">
        <v>13</v>
      </c>
      <c r="I22" s="16">
        <f t="shared" si="2"/>
        <v>3748.2697076125146</v>
      </c>
      <c r="J22" s="16">
        <f t="shared" si="4"/>
        <v>6250</v>
      </c>
      <c r="K22" s="16">
        <f t="shared" si="0"/>
        <v>2813.6815985346147</v>
      </c>
      <c r="L22" s="16">
        <f t="shared" si="1"/>
        <v>3748.2697076125146</v>
      </c>
      <c r="M22" s="17">
        <f t="shared" si="5"/>
        <v>3406.0870947694316</v>
      </c>
      <c r="N22" s="18">
        <f t="shared" si="6"/>
        <v>3012.0870947694316</v>
      </c>
      <c r="O22" s="18">
        <f t="shared" si="7"/>
        <v>2916.0870947694316</v>
      </c>
      <c r="P22" s="18">
        <f t="shared" si="8"/>
        <v>3132.0870947694316</v>
      </c>
      <c r="Q22" s="18">
        <f t="shared" si="9"/>
        <v>3036.0870947694316</v>
      </c>
    </row>
    <row r="23" spans="2:17" x14ac:dyDescent="0.45">
      <c r="B23" t="s">
        <v>74</v>
      </c>
      <c r="G23" s="1">
        <f t="shared" si="3"/>
        <v>39</v>
      </c>
      <c r="H23" s="1">
        <v>14</v>
      </c>
      <c r="I23" s="16">
        <f t="shared" si="2"/>
        <v>4100.7177988408903</v>
      </c>
      <c r="J23" s="16">
        <f t="shared" si="4"/>
        <v>6250</v>
      </c>
      <c r="K23" s="16">
        <f t="shared" si="0"/>
        <v>2898.092046490653</v>
      </c>
      <c r="L23" s="16">
        <f t="shared" si="1"/>
        <v>4100.7177988408903</v>
      </c>
      <c r="M23" s="17">
        <f t="shared" si="5"/>
        <v>3748.2697076125146</v>
      </c>
      <c r="N23" s="18">
        <f t="shared" si="6"/>
        <v>3354.2697076125146</v>
      </c>
      <c r="O23" s="18">
        <f t="shared" si="7"/>
        <v>3258.2697076125146</v>
      </c>
      <c r="P23" s="18">
        <f t="shared" si="8"/>
        <v>3474.2697076125146</v>
      </c>
      <c r="Q23" s="18">
        <f t="shared" si="9"/>
        <v>3378.2697076125146</v>
      </c>
    </row>
    <row r="24" spans="2:17" x14ac:dyDescent="0.45">
      <c r="B24" t="s">
        <v>33</v>
      </c>
      <c r="C24" s="1" t="s">
        <v>40</v>
      </c>
      <c r="D24" s="3">
        <v>42</v>
      </c>
      <c r="E24" s="14" t="s">
        <v>3</v>
      </c>
      <c r="G24" s="1">
        <f t="shared" si="3"/>
        <v>40</v>
      </c>
      <c r="H24" s="1">
        <v>15</v>
      </c>
      <c r="I24" s="16">
        <f t="shared" si="2"/>
        <v>4463.7393328061171</v>
      </c>
      <c r="J24" s="16">
        <f t="shared" si="4"/>
        <v>6250</v>
      </c>
      <c r="K24" s="16">
        <f t="shared" si="0"/>
        <v>2985.0348078853726</v>
      </c>
      <c r="L24" s="16">
        <f t="shared" si="1"/>
        <v>4463.7393328061171</v>
      </c>
      <c r="M24" s="17">
        <f t="shared" si="5"/>
        <v>4100.7177988408903</v>
      </c>
      <c r="N24" s="18">
        <f t="shared" si="6"/>
        <v>3706.7177988408903</v>
      </c>
      <c r="O24" s="18">
        <f t="shared" si="7"/>
        <v>3610.7177988408903</v>
      </c>
      <c r="P24" s="18">
        <f t="shared" si="8"/>
        <v>3826.7177988408903</v>
      </c>
      <c r="Q24" s="18">
        <f t="shared" si="9"/>
        <v>3730.7177988408903</v>
      </c>
    </row>
    <row r="25" spans="2:17" x14ac:dyDescent="0.45">
      <c r="B25" t="s">
        <v>34</v>
      </c>
      <c r="C25" s="1" t="s">
        <v>64</v>
      </c>
      <c r="D25" s="33">
        <v>8</v>
      </c>
      <c r="E25" s="14" t="s">
        <v>4</v>
      </c>
      <c r="G25" s="1">
        <f t="shared" si="3"/>
        <v>41</v>
      </c>
      <c r="H25" s="1">
        <v>16</v>
      </c>
      <c r="I25" s="16">
        <f t="shared" si="2"/>
        <v>4837.6515127903003</v>
      </c>
      <c r="J25" s="16">
        <f t="shared" si="4"/>
        <v>6250</v>
      </c>
      <c r="K25" s="16">
        <f t="shared" si="0"/>
        <v>3074.5858521219338</v>
      </c>
      <c r="L25" s="16">
        <f t="shared" si="1"/>
        <v>4837.6515127903003</v>
      </c>
      <c r="M25" s="17">
        <f t="shared" si="5"/>
        <v>4463.7393328061171</v>
      </c>
      <c r="N25" s="18">
        <f t="shared" si="6"/>
        <v>4069.7393328061171</v>
      </c>
      <c r="O25" s="18">
        <f t="shared" si="7"/>
        <v>3973.7393328061171</v>
      </c>
      <c r="P25" s="18">
        <f t="shared" si="8"/>
        <v>4189.7393328061171</v>
      </c>
      <c r="Q25" s="18">
        <f t="shared" si="9"/>
        <v>4093.7393328061171</v>
      </c>
    </row>
    <row r="26" spans="2:17" x14ac:dyDescent="0.45">
      <c r="B26" t="s">
        <v>35</v>
      </c>
      <c r="C26" s="1" t="s">
        <v>38</v>
      </c>
      <c r="D26" s="4">
        <v>250</v>
      </c>
      <c r="E26" s="14" t="s">
        <v>4</v>
      </c>
      <c r="G26" s="1">
        <f t="shared" si="3"/>
        <v>42</v>
      </c>
      <c r="H26" s="1">
        <v>17</v>
      </c>
      <c r="I26" s="16">
        <f t="shared" si="2"/>
        <v>5222.7810581740096</v>
      </c>
      <c r="J26" s="16">
        <f t="shared" si="4"/>
        <v>6250</v>
      </c>
      <c r="K26" s="16">
        <f t="shared" si="0"/>
        <v>3166.8234276855915</v>
      </c>
      <c r="L26" s="16">
        <f t="shared" si="1"/>
        <v>5222.7810581740096</v>
      </c>
      <c r="M26" s="17">
        <f t="shared" si="5"/>
        <v>4837.6515127903003</v>
      </c>
      <c r="N26" s="18">
        <f t="shared" si="6"/>
        <v>4443.6515127903003</v>
      </c>
      <c r="O26" s="18">
        <f t="shared" si="7"/>
        <v>4347.6515127903003</v>
      </c>
      <c r="P26" s="18">
        <f t="shared" si="8"/>
        <v>4563.6515127903003</v>
      </c>
      <c r="Q26" s="18">
        <f t="shared" si="9"/>
        <v>4467.6515127903003</v>
      </c>
    </row>
    <row r="27" spans="2:17" x14ac:dyDescent="0.45">
      <c r="B27" t="s">
        <v>36</v>
      </c>
      <c r="C27" s="1" t="s">
        <v>41</v>
      </c>
      <c r="D27" s="4">
        <v>60</v>
      </c>
      <c r="E27" s="14" t="s">
        <v>3</v>
      </c>
      <c r="G27" s="1">
        <f t="shared" si="3"/>
        <v>43</v>
      </c>
      <c r="H27" s="1">
        <v>18</v>
      </c>
      <c r="I27" s="16">
        <f t="shared" si="2"/>
        <v>5619.4644899192299</v>
      </c>
      <c r="J27" s="16">
        <f t="shared" si="4"/>
        <v>6250</v>
      </c>
      <c r="K27" s="16">
        <f t="shared" si="0"/>
        <v>3261.8281305161595</v>
      </c>
      <c r="L27" s="16">
        <f t="shared" si="1"/>
        <v>5225.4644899192299</v>
      </c>
      <c r="M27" s="17">
        <f t="shared" si="5"/>
        <v>5222.7810581740096</v>
      </c>
      <c r="N27" s="18">
        <f t="shared" si="6"/>
        <v>4828.7810581740096</v>
      </c>
      <c r="O27" s="18">
        <f t="shared" si="7"/>
        <v>4732.7810581740096</v>
      </c>
      <c r="P27" s="18">
        <f t="shared" si="8"/>
        <v>4948.7810581740096</v>
      </c>
      <c r="Q27" s="18">
        <f t="shared" si="9"/>
        <v>4852.7810581740096</v>
      </c>
    </row>
    <row r="28" spans="2:17" x14ac:dyDescent="0.45">
      <c r="B28" t="s">
        <v>37</v>
      </c>
      <c r="C28" s="1" t="s">
        <v>83</v>
      </c>
      <c r="D28" s="4">
        <v>10</v>
      </c>
      <c r="E28" s="14" t="s">
        <v>4</v>
      </c>
      <c r="G28" s="1">
        <f t="shared" si="3"/>
        <v>44</v>
      </c>
      <c r="H28" s="1">
        <v>19</v>
      </c>
      <c r="I28" s="16">
        <f t="shared" si="2"/>
        <v>6028.0484246168071</v>
      </c>
      <c r="J28" s="16">
        <f t="shared" si="4"/>
        <v>6250</v>
      </c>
      <c r="K28" s="16">
        <f t="shared" si="0"/>
        <v>3359.6829744316442</v>
      </c>
      <c r="L28" s="16">
        <f t="shared" si="1"/>
        <v>5228.2284246168065</v>
      </c>
      <c r="M28" s="17">
        <f t="shared" si="5"/>
        <v>5619.4644899192299</v>
      </c>
      <c r="N28" s="18">
        <f t="shared" si="6"/>
        <v>5225.4644899192299</v>
      </c>
      <c r="O28" s="18">
        <f t="shared" si="7"/>
        <v>5129.4644899192299</v>
      </c>
      <c r="P28" s="18">
        <f t="shared" si="8"/>
        <v>5345.4644899192299</v>
      </c>
      <c r="Q28" s="18">
        <f t="shared" si="9"/>
        <v>5249.4644899192299</v>
      </c>
    </row>
    <row r="29" spans="2:17" x14ac:dyDescent="0.45">
      <c r="B29" t="s">
        <v>39</v>
      </c>
      <c r="C29" s="1" t="s">
        <v>73</v>
      </c>
      <c r="D29" s="4">
        <v>65</v>
      </c>
      <c r="E29" s="14" t="s">
        <v>3</v>
      </c>
      <c r="G29" s="1">
        <f>G28+1</f>
        <v>45</v>
      </c>
      <c r="H29" s="1">
        <v>20</v>
      </c>
      <c r="I29" s="16">
        <f t="shared" si="2"/>
        <v>6448.8898773553119</v>
      </c>
      <c r="J29" s="16">
        <f t="shared" si="4"/>
        <v>6250</v>
      </c>
      <c r="K29" s="16">
        <f t="shared" si="0"/>
        <v>3460.4734636645935</v>
      </c>
      <c r="L29" s="16">
        <f t="shared" si="1"/>
        <v>5231.0752773553104</v>
      </c>
      <c r="M29" s="17">
        <f t="shared" si="5"/>
        <v>5622.2284246168065</v>
      </c>
      <c r="N29" s="18">
        <f t="shared" si="6"/>
        <v>5228.2284246168065</v>
      </c>
      <c r="O29" s="18">
        <f t="shared" si="7"/>
        <v>5132.2284246168065</v>
      </c>
      <c r="P29" s="18">
        <f t="shared" si="8"/>
        <v>5348.2284246168065</v>
      </c>
      <c r="Q29" s="18">
        <f t="shared" si="9"/>
        <v>5252.2284246168065</v>
      </c>
    </row>
    <row r="30" spans="2:17" x14ac:dyDescent="0.45">
      <c r="G30" s="1">
        <f t="shared" ref="G30:G93" si="10">G29+1</f>
        <v>46</v>
      </c>
      <c r="H30" s="1">
        <v>21</v>
      </c>
      <c r="I30" s="16">
        <f t="shared" si="2"/>
        <v>6882.356573675971</v>
      </c>
      <c r="J30" s="16">
        <f t="shared" si="4"/>
        <v>6250</v>
      </c>
      <c r="K30" s="16">
        <f t="shared" si="0"/>
        <v>3564.287667574531</v>
      </c>
      <c r="L30" s="16">
        <f t="shared" si="1"/>
        <v>5234.0075356759698</v>
      </c>
      <c r="M30" s="17">
        <f t="shared" si="5"/>
        <v>5625.0752773553104</v>
      </c>
      <c r="N30" s="18">
        <f t="shared" si="6"/>
        <v>5231.0752773553104</v>
      </c>
      <c r="O30" s="18">
        <f t="shared" si="7"/>
        <v>5135.0752773553104</v>
      </c>
      <c r="P30" s="18">
        <f t="shared" si="8"/>
        <v>5351.0752773553104</v>
      </c>
      <c r="Q30" s="18">
        <f t="shared" si="9"/>
        <v>5255.0752773553104</v>
      </c>
    </row>
    <row r="31" spans="2:17" x14ac:dyDescent="0.45">
      <c r="G31" s="1">
        <f t="shared" si="10"/>
        <v>47</v>
      </c>
      <c r="H31" s="1">
        <v>22</v>
      </c>
      <c r="I31" s="16">
        <f t="shared" si="2"/>
        <v>7328.8272708862505</v>
      </c>
      <c r="J31" s="16">
        <f t="shared" si="4"/>
        <v>6250</v>
      </c>
      <c r="K31" s="16">
        <f t="shared" si="0"/>
        <v>3671.2162976017671</v>
      </c>
      <c r="L31" s="16">
        <f t="shared" si="1"/>
        <v>5237.0277617462489</v>
      </c>
      <c r="M31" s="17">
        <f t="shared" si="5"/>
        <v>5628.0075356759698</v>
      </c>
      <c r="N31" s="18">
        <f t="shared" si="6"/>
        <v>5234.0075356759698</v>
      </c>
      <c r="O31" s="18">
        <f t="shared" si="7"/>
        <v>5138.0075356759698</v>
      </c>
      <c r="P31" s="18">
        <f t="shared" si="8"/>
        <v>5354.0075356759698</v>
      </c>
      <c r="Q31" s="18">
        <f t="shared" si="9"/>
        <v>5258.0075356759698</v>
      </c>
    </row>
    <row r="32" spans="2:17" x14ac:dyDescent="0.45">
      <c r="D32" s="20"/>
      <c r="G32" s="1">
        <f t="shared" si="10"/>
        <v>48</v>
      </c>
      <c r="H32" s="1">
        <v>23</v>
      </c>
      <c r="I32" s="16">
        <f t="shared" si="2"/>
        <v>7788.6920890128386</v>
      </c>
      <c r="J32" s="16">
        <f t="shared" si="4"/>
        <v>6250</v>
      </c>
      <c r="K32" s="16">
        <f t="shared" si="0"/>
        <v>3781.3527865298202</v>
      </c>
      <c r="L32" s="16">
        <f t="shared" si="1"/>
        <v>5240.1385945986367</v>
      </c>
      <c r="M32" s="17">
        <f t="shared" si="5"/>
        <v>5631.0277617462489</v>
      </c>
      <c r="N32" s="18">
        <f t="shared" si="6"/>
        <v>5237.0277617462489</v>
      </c>
      <c r="O32" s="18">
        <f t="shared" si="7"/>
        <v>5141.0277617462489</v>
      </c>
      <c r="P32" s="18">
        <f t="shared" si="8"/>
        <v>5357.0277617462489</v>
      </c>
      <c r="Q32" s="18">
        <f t="shared" si="9"/>
        <v>5261.0277617462489</v>
      </c>
    </row>
    <row r="33" spans="7:17" x14ac:dyDescent="0.45">
      <c r="G33" s="1">
        <f t="shared" si="10"/>
        <v>49</v>
      </c>
      <c r="H33" s="1">
        <v>24</v>
      </c>
      <c r="I33" s="16">
        <f t="shared" si="2"/>
        <v>8262.352851683223</v>
      </c>
      <c r="J33" s="16">
        <f t="shared" si="4"/>
        <v>6250</v>
      </c>
      <c r="K33" s="16">
        <f t="shared" si="0"/>
        <v>3894.7933701257148</v>
      </c>
      <c r="L33" s="16">
        <f t="shared" si="1"/>
        <v>5243.3427524365961</v>
      </c>
      <c r="M33" s="17">
        <f t="shared" si="5"/>
        <v>5634.1385945986367</v>
      </c>
      <c r="N33" s="18">
        <f t="shared" si="6"/>
        <v>5240.1385945986367</v>
      </c>
      <c r="O33" s="18">
        <f t="shared" si="7"/>
        <v>5144.1385945986367</v>
      </c>
      <c r="P33" s="18">
        <f t="shared" si="8"/>
        <v>5360.1385945986367</v>
      </c>
      <c r="Q33" s="18">
        <f t="shared" si="9"/>
        <v>5264.1385945986367</v>
      </c>
    </row>
    <row r="34" spans="7:17" x14ac:dyDescent="0.45">
      <c r="G34" s="1">
        <f t="shared" si="10"/>
        <v>50</v>
      </c>
      <c r="H34" s="1">
        <v>25</v>
      </c>
      <c r="I34" s="16">
        <f t="shared" si="2"/>
        <v>8750.2234372337207</v>
      </c>
      <c r="J34" s="16">
        <f t="shared" si="4"/>
        <v>6250</v>
      </c>
      <c r="K34" s="16">
        <f t="shared" si="0"/>
        <v>4011.6371712294854</v>
      </c>
      <c r="L34" s="16">
        <f t="shared" si="1"/>
        <v>5246.6430350096944</v>
      </c>
      <c r="M34" s="17">
        <f t="shared" si="5"/>
        <v>5637.3427524365961</v>
      </c>
      <c r="N34" s="18">
        <f t="shared" si="6"/>
        <v>5243.3427524365961</v>
      </c>
      <c r="O34" s="18">
        <f t="shared" si="7"/>
        <v>5147.3427524365961</v>
      </c>
      <c r="P34" s="18">
        <f t="shared" si="8"/>
        <v>5363.3427524365961</v>
      </c>
      <c r="Q34" s="18">
        <f t="shared" si="9"/>
        <v>5267.3427524365961</v>
      </c>
    </row>
    <row r="35" spans="7:17" x14ac:dyDescent="0.45">
      <c r="G35" s="1">
        <f t="shared" si="10"/>
        <v>51</v>
      </c>
      <c r="H35" s="1">
        <v>26</v>
      </c>
      <c r="I35" s="16">
        <f t="shared" si="2"/>
        <v>9252.7301403507317</v>
      </c>
      <c r="J35" s="16">
        <f t="shared" si="4"/>
        <v>6250</v>
      </c>
      <c r="K35" s="16">
        <f t="shared" si="0"/>
        <v>4131.9862863663702</v>
      </c>
      <c r="L35" s="16">
        <f t="shared" si="1"/>
        <v>5250.0423260599855</v>
      </c>
      <c r="M35" s="17">
        <f t="shared" si="5"/>
        <v>5640.6430350096944</v>
      </c>
      <c r="N35" s="18">
        <f t="shared" si="6"/>
        <v>5246.6430350096944</v>
      </c>
      <c r="O35" s="18">
        <f t="shared" si="7"/>
        <v>5150.6430350096944</v>
      </c>
      <c r="P35" s="18">
        <f t="shared" si="8"/>
        <v>5366.6430350096944</v>
      </c>
      <c r="Q35" s="18">
        <f t="shared" si="9"/>
        <v>5270.6430350096944</v>
      </c>
    </row>
    <row r="36" spans="7:17" x14ac:dyDescent="0.45">
      <c r="G36" s="1">
        <f t="shared" si="10"/>
        <v>52</v>
      </c>
      <c r="H36" s="1">
        <v>27</v>
      </c>
      <c r="I36" s="16">
        <f t="shared" si="2"/>
        <v>9770.3120445612531</v>
      </c>
      <c r="J36" s="16">
        <f t="shared" si="4"/>
        <v>6250</v>
      </c>
      <c r="K36" s="16">
        <f t="shared" si="0"/>
        <v>4255.9458749573623</v>
      </c>
      <c r="L36" s="16">
        <f t="shared" si="1"/>
        <v>5253.5435958417856</v>
      </c>
      <c r="M36" s="17">
        <f t="shared" si="5"/>
        <v>5644.0423260599855</v>
      </c>
      <c r="N36" s="18">
        <f t="shared" si="6"/>
        <v>5250.0423260599855</v>
      </c>
      <c r="O36" s="18">
        <f t="shared" si="7"/>
        <v>5154.0423260599855</v>
      </c>
      <c r="P36" s="18">
        <f t="shared" si="8"/>
        <v>5370.0423260599855</v>
      </c>
      <c r="Q36" s="18">
        <f t="shared" si="9"/>
        <v>5274.0423260599855</v>
      </c>
    </row>
    <row r="37" spans="7:17" x14ac:dyDescent="0.45">
      <c r="G37" s="1">
        <f t="shared" si="10"/>
        <v>53</v>
      </c>
      <c r="H37" s="1">
        <v>28</v>
      </c>
      <c r="I37" s="16">
        <f t="shared" si="2"/>
        <v>10303.421405898091</v>
      </c>
      <c r="J37" s="16">
        <f t="shared" si="4"/>
        <v>6250</v>
      </c>
      <c r="K37" s="16">
        <f t="shared" si="0"/>
        <v>4383.6242512060826</v>
      </c>
      <c r="L37" s="16">
        <f t="shared" si="1"/>
        <v>5257.1499037170397</v>
      </c>
      <c r="M37" s="17">
        <f t="shared" si="5"/>
        <v>5647.5435958417856</v>
      </c>
      <c r="N37" s="18">
        <f t="shared" si="6"/>
        <v>5253.5435958417856</v>
      </c>
      <c r="O37" s="18">
        <f t="shared" si="7"/>
        <v>5157.5435958417856</v>
      </c>
      <c r="P37" s="18">
        <f t="shared" si="8"/>
        <v>5373.5435958417856</v>
      </c>
      <c r="Q37" s="18">
        <f t="shared" si="9"/>
        <v>5277.5435958417856</v>
      </c>
    </row>
    <row r="38" spans="7:17" x14ac:dyDescent="0.45">
      <c r="G38" s="1">
        <f t="shared" si="10"/>
        <v>54</v>
      </c>
      <c r="H38" s="1">
        <v>29</v>
      </c>
      <c r="I38" s="16">
        <f t="shared" si="2"/>
        <v>10852.524048075034</v>
      </c>
      <c r="J38" s="16">
        <f t="shared" si="4"/>
        <v>6250</v>
      </c>
      <c r="K38" s="16">
        <f t="shared" si="0"/>
        <v>4515.1329787422646</v>
      </c>
      <c r="L38" s="16">
        <f t="shared" si="1"/>
        <v>5260.864400828551</v>
      </c>
      <c r="M38" s="17">
        <f t="shared" si="5"/>
        <v>5651.1499037170397</v>
      </c>
      <c r="N38" s="18">
        <f t="shared" si="6"/>
        <v>5257.1499037170397</v>
      </c>
      <c r="O38" s="18">
        <f t="shared" si="7"/>
        <v>5161.1499037170397</v>
      </c>
      <c r="P38" s="18">
        <f t="shared" si="8"/>
        <v>5377.1499037170397</v>
      </c>
      <c r="Q38" s="18">
        <f t="shared" si="9"/>
        <v>5281.1499037170397</v>
      </c>
    </row>
    <row r="39" spans="7:17" x14ac:dyDescent="0.45">
      <c r="G39" s="1">
        <f t="shared" si="10"/>
        <v>55</v>
      </c>
      <c r="H39" s="1">
        <v>30</v>
      </c>
      <c r="I39" s="16">
        <f t="shared" si="2"/>
        <v>11418.099769517286</v>
      </c>
      <c r="J39" s="16">
        <f t="shared" si="4"/>
        <v>6250</v>
      </c>
      <c r="K39" s="16">
        <f t="shared" si="0"/>
        <v>4650.5869681045324</v>
      </c>
      <c r="L39" s="16">
        <f t="shared" si="1"/>
        <v>5264.6903328534072</v>
      </c>
      <c r="M39" s="17">
        <f t="shared" si="5"/>
        <v>5654.864400828551</v>
      </c>
      <c r="N39" s="18">
        <f t="shared" si="6"/>
        <v>5260.864400828551</v>
      </c>
      <c r="O39" s="18">
        <f t="shared" si="7"/>
        <v>5164.864400828551</v>
      </c>
      <c r="P39" s="18">
        <f t="shared" si="8"/>
        <v>5380.864400828551</v>
      </c>
      <c r="Q39" s="18">
        <f t="shared" si="9"/>
        <v>5284.864400828551</v>
      </c>
    </row>
    <row r="40" spans="7:17" x14ac:dyDescent="0.45">
      <c r="G40" s="1">
        <f t="shared" si="10"/>
        <v>56</v>
      </c>
      <c r="H40" s="1">
        <v>31</v>
      </c>
      <c r="I40" s="16">
        <f t="shared" si="2"/>
        <v>12000.642762602805</v>
      </c>
      <c r="J40" s="16">
        <f t="shared" si="4"/>
        <v>6250</v>
      </c>
      <c r="K40" s="16">
        <f t="shared" si="0"/>
        <v>4790.1045771476684</v>
      </c>
      <c r="L40" s="16">
        <f t="shared" si="1"/>
        <v>5268.6310428390098</v>
      </c>
      <c r="M40" s="17">
        <f t="shared" si="5"/>
        <v>5658.6903328534072</v>
      </c>
      <c r="N40" s="18">
        <f t="shared" si="6"/>
        <v>5264.6903328534072</v>
      </c>
      <c r="O40" s="18">
        <f t="shared" si="7"/>
        <v>5168.6903328534072</v>
      </c>
      <c r="P40" s="18">
        <f t="shared" si="8"/>
        <v>5384.6903328534072</v>
      </c>
      <c r="Q40" s="18">
        <f t="shared" si="9"/>
        <v>5288.6903328534072</v>
      </c>
    </row>
    <row r="41" spans="7:17" x14ac:dyDescent="0.45">
      <c r="G41" s="1">
        <f t="shared" si="10"/>
        <v>57</v>
      </c>
      <c r="H41" s="1">
        <v>32</v>
      </c>
      <c r="I41" s="16">
        <f t="shared" si="2"/>
        <v>12600.662045480889</v>
      </c>
      <c r="J41" s="16">
        <f t="shared" si="4"/>
        <v>6250</v>
      </c>
      <c r="K41" s="16">
        <f t="shared" ref="K41:K72" si="11">$D$18*$I$2^(G41-$D$21)</f>
        <v>4933.8077144620984</v>
      </c>
      <c r="L41" s="16">
        <f t="shared" ref="L41:L72" si="12">IF(G41&lt;=$D$29,IF(G41&lt;=$D$24,M42,IF(G41&lt;=$D$27,N42,O42)),IF(G41&lt;=$D$27,P42,Q42))</f>
        <v>5272.6899741241805</v>
      </c>
      <c r="M41" s="17">
        <f t="shared" si="5"/>
        <v>5662.6310428390098</v>
      </c>
      <c r="N41" s="18">
        <f t="shared" si="6"/>
        <v>5268.6310428390098</v>
      </c>
      <c r="O41" s="18">
        <f t="shared" si="7"/>
        <v>5172.6310428390098</v>
      </c>
      <c r="P41" s="18">
        <f t="shared" si="8"/>
        <v>5388.6310428390098</v>
      </c>
      <c r="Q41" s="18">
        <f t="shared" si="9"/>
        <v>5292.6310428390098</v>
      </c>
    </row>
    <row r="42" spans="7:17" x14ac:dyDescent="0.45">
      <c r="G42" s="1">
        <f t="shared" si="10"/>
        <v>58</v>
      </c>
      <c r="H42" s="1">
        <v>33</v>
      </c>
      <c r="I42" s="16">
        <f t="shared" ref="I42:I73" si="13">I41*$I$2+$H$2</f>
        <v>13218.681906845315</v>
      </c>
      <c r="J42" s="16">
        <f t="shared" si="4"/>
        <v>6250</v>
      </c>
      <c r="K42" s="16">
        <f t="shared" si="11"/>
        <v>5081.8219458959611</v>
      </c>
      <c r="L42" s="16">
        <f t="shared" si="12"/>
        <v>5276.8706733479057</v>
      </c>
      <c r="M42" s="17">
        <f t="shared" si="5"/>
        <v>5666.6899741241805</v>
      </c>
      <c r="N42" s="18">
        <f t="shared" si="6"/>
        <v>5272.6899741241805</v>
      </c>
      <c r="O42" s="18">
        <f t="shared" si="7"/>
        <v>5176.6899741241805</v>
      </c>
      <c r="P42" s="18">
        <f t="shared" si="8"/>
        <v>5392.6899741241805</v>
      </c>
      <c r="Q42" s="18">
        <f t="shared" si="9"/>
        <v>5296.6899741241805</v>
      </c>
    </row>
    <row r="43" spans="7:17" x14ac:dyDescent="0.45">
      <c r="G43" s="1">
        <f t="shared" si="10"/>
        <v>59</v>
      </c>
      <c r="H43" s="1">
        <v>34</v>
      </c>
      <c r="I43" s="16">
        <f t="shared" si="13"/>
        <v>13855.242364050675</v>
      </c>
      <c r="J43" s="16">
        <f t="shared" si="4"/>
        <v>6250</v>
      </c>
      <c r="K43" s="16">
        <f t="shared" si="11"/>
        <v>5234.2766042728399</v>
      </c>
      <c r="L43" s="16">
        <f t="shared" si="12"/>
        <v>5281.1767935483431</v>
      </c>
      <c r="M43" s="17">
        <f t="shared" ref="M43:M74" si="14">L41*$I$2+$H$2</f>
        <v>5670.8706733479057</v>
      </c>
      <c r="N43" s="18">
        <f t="shared" ref="N43:N74" si="15">L41*$I$2-($D$26-$D$25*12)</f>
        <v>5276.8706733479057</v>
      </c>
      <c r="O43" s="18">
        <f t="shared" ref="O43:O74" si="16">L41*$I$2-$D$17</f>
        <v>5180.8706733479057</v>
      </c>
      <c r="P43" s="18">
        <f t="shared" ref="P43:P74" si="17">L41*$I$2-($D$26-($D$25+$D$28)*12)</f>
        <v>5396.8706733479057</v>
      </c>
      <c r="Q43" s="18">
        <f t="shared" ref="Q43:Q74" si="18">L41*$I$2-($D$17-$D$28*12)</f>
        <v>5300.8706733479057</v>
      </c>
    </row>
    <row r="44" spans="7:17" x14ac:dyDescent="0.45">
      <c r="G44" s="1">
        <f t="shared" si="10"/>
        <v>60</v>
      </c>
      <c r="H44" s="1">
        <v>35</v>
      </c>
      <c r="I44" s="16">
        <f t="shared" si="13"/>
        <v>14510.899634972195</v>
      </c>
      <c r="J44" s="16">
        <f t="shared" si="4"/>
        <v>6250</v>
      </c>
      <c r="K44" s="16">
        <f t="shared" si="11"/>
        <v>5391.3049024010261</v>
      </c>
      <c r="L44" s="16">
        <f t="shared" si="12"/>
        <v>5285.6120973547931</v>
      </c>
      <c r="M44" s="17">
        <f t="shared" si="14"/>
        <v>5675.1767935483431</v>
      </c>
      <c r="N44" s="18">
        <f t="shared" si="15"/>
        <v>5281.1767935483431</v>
      </c>
      <c r="O44" s="18">
        <f t="shared" si="16"/>
        <v>5185.1767935483431</v>
      </c>
      <c r="P44" s="18">
        <f t="shared" si="17"/>
        <v>5401.1767935483431</v>
      </c>
      <c r="Q44" s="18">
        <f t="shared" si="18"/>
        <v>5305.1767935483431</v>
      </c>
    </row>
    <row r="45" spans="7:17" x14ac:dyDescent="0.45">
      <c r="G45" s="1">
        <f>G44+1</f>
        <v>61</v>
      </c>
      <c r="H45" s="1">
        <v>36</v>
      </c>
      <c r="I45" s="16">
        <f t="shared" si="13"/>
        <v>15186.226624021361</v>
      </c>
      <c r="J45" s="16">
        <f t="shared" si="4"/>
        <v>6250</v>
      </c>
      <c r="K45" s="16">
        <f t="shared" si="11"/>
        <v>5553.0440494730565</v>
      </c>
      <c r="L45" s="16">
        <f t="shared" si="12"/>
        <v>5194.1804602754373</v>
      </c>
      <c r="M45" s="17">
        <f t="shared" si="14"/>
        <v>5679.6120973547931</v>
      </c>
      <c r="N45" s="18">
        <f t="shared" si="15"/>
        <v>5285.6120973547931</v>
      </c>
      <c r="O45" s="18">
        <f t="shared" si="16"/>
        <v>5189.6120973547931</v>
      </c>
      <c r="P45" s="18">
        <f t="shared" si="17"/>
        <v>5405.6120973547931</v>
      </c>
      <c r="Q45" s="18">
        <f t="shared" si="18"/>
        <v>5309.6120973547931</v>
      </c>
    </row>
    <row r="46" spans="7:17" x14ac:dyDescent="0.45">
      <c r="G46" s="1">
        <f t="shared" si="10"/>
        <v>62</v>
      </c>
      <c r="H46" s="1">
        <v>37</v>
      </c>
      <c r="I46" s="16">
        <f t="shared" si="13"/>
        <v>15881.813422742003</v>
      </c>
      <c r="J46" s="16">
        <f t="shared" si="4"/>
        <v>6250</v>
      </c>
      <c r="K46" s="16">
        <f t="shared" si="11"/>
        <v>5719.6353709572477</v>
      </c>
      <c r="L46" s="16">
        <f t="shared" si="12"/>
        <v>5100.0058740837003</v>
      </c>
      <c r="M46" s="17">
        <f t="shared" si="14"/>
        <v>5684.1804602754373</v>
      </c>
      <c r="N46" s="18">
        <f t="shared" si="15"/>
        <v>5290.1804602754373</v>
      </c>
      <c r="O46" s="18">
        <f t="shared" si="16"/>
        <v>5194.1804602754373</v>
      </c>
      <c r="P46" s="18">
        <f t="shared" si="17"/>
        <v>5410.1804602754373</v>
      </c>
      <c r="Q46" s="18">
        <f t="shared" si="18"/>
        <v>5314.1804602754373</v>
      </c>
    </row>
    <row r="47" spans="7:17" x14ac:dyDescent="0.45">
      <c r="G47" s="1">
        <f t="shared" si="10"/>
        <v>63</v>
      </c>
      <c r="H47" s="1">
        <v>38</v>
      </c>
      <c r="I47" s="16">
        <f t="shared" si="13"/>
        <v>16598.267825424264</v>
      </c>
      <c r="J47" s="16">
        <f t="shared" si="4"/>
        <v>6250</v>
      </c>
      <c r="K47" s="16">
        <f t="shared" si="11"/>
        <v>5891.2244320859645</v>
      </c>
      <c r="L47" s="16">
        <f t="shared" si="12"/>
        <v>5003.0060503062114</v>
      </c>
      <c r="M47" s="17">
        <f t="shared" si="14"/>
        <v>5590.0058740837003</v>
      </c>
      <c r="N47" s="18">
        <f t="shared" si="15"/>
        <v>5196.0058740837003</v>
      </c>
      <c r="O47" s="18">
        <f t="shared" si="16"/>
        <v>5100.0058740837003</v>
      </c>
      <c r="P47" s="18">
        <f t="shared" si="17"/>
        <v>5316.0058740837003</v>
      </c>
      <c r="Q47" s="18">
        <f t="shared" si="18"/>
        <v>5220.0058740837003</v>
      </c>
    </row>
    <row r="48" spans="7:17" x14ac:dyDescent="0.45">
      <c r="G48" s="1">
        <f t="shared" si="10"/>
        <v>64</v>
      </c>
      <c r="H48" s="1">
        <v>39</v>
      </c>
      <c r="I48" s="16">
        <f t="shared" si="13"/>
        <v>17336.215860186992</v>
      </c>
      <c r="J48" s="16">
        <f t="shared" si="4"/>
        <v>6250</v>
      </c>
      <c r="K48" s="16">
        <f t="shared" si="11"/>
        <v>6067.961165048544</v>
      </c>
      <c r="L48" s="16">
        <f t="shared" si="12"/>
        <v>4903.0962318153979</v>
      </c>
      <c r="M48" s="17">
        <f t="shared" si="14"/>
        <v>5493.0060503062114</v>
      </c>
      <c r="N48" s="18">
        <f t="shared" si="15"/>
        <v>5099.0060503062114</v>
      </c>
      <c r="O48" s="18">
        <f t="shared" si="16"/>
        <v>5003.0060503062114</v>
      </c>
      <c r="P48" s="18">
        <f t="shared" si="17"/>
        <v>5219.0060503062114</v>
      </c>
      <c r="Q48" s="18">
        <f t="shared" si="18"/>
        <v>5123.0060503062114</v>
      </c>
    </row>
    <row r="49" spans="7:17" x14ac:dyDescent="0.45">
      <c r="G49" s="1">
        <f t="shared" si="10"/>
        <v>65</v>
      </c>
      <c r="H49" s="1">
        <v>40</v>
      </c>
      <c r="I49" s="16">
        <f t="shared" si="13"/>
        <v>18096.302335992601</v>
      </c>
      <c r="J49" s="16">
        <f t="shared" si="4"/>
        <v>6250</v>
      </c>
      <c r="K49" s="16">
        <f t="shared" si="11"/>
        <v>6250</v>
      </c>
      <c r="L49" s="16">
        <f t="shared" si="12"/>
        <v>4800.1891187698602</v>
      </c>
      <c r="M49" s="17">
        <f t="shared" si="14"/>
        <v>5393.0962318153979</v>
      </c>
      <c r="N49" s="18">
        <f t="shared" si="15"/>
        <v>4999.0962318153979</v>
      </c>
      <c r="O49" s="18">
        <f t="shared" si="16"/>
        <v>4903.0962318153979</v>
      </c>
      <c r="P49" s="18">
        <f t="shared" si="17"/>
        <v>5119.0962318153979</v>
      </c>
      <c r="Q49" s="18">
        <f t="shared" si="18"/>
        <v>5023.0962318153979</v>
      </c>
    </row>
    <row r="50" spans="7:17" x14ac:dyDescent="0.45">
      <c r="G50" s="1">
        <f t="shared" si="10"/>
        <v>66</v>
      </c>
      <c r="H50" s="1">
        <v>41</v>
      </c>
      <c r="I50" s="16">
        <f t="shared" si="13"/>
        <v>18879.191406072379</v>
      </c>
      <c r="J50" s="16">
        <f t="shared" si="4"/>
        <v>6250</v>
      </c>
      <c r="K50" s="16">
        <f t="shared" si="11"/>
        <v>6437.5</v>
      </c>
      <c r="L50" s="16">
        <f t="shared" si="12"/>
        <v>4814.1947923329562</v>
      </c>
      <c r="M50" s="17">
        <f t="shared" si="14"/>
        <v>5290.1891187698602</v>
      </c>
      <c r="N50" s="18">
        <f t="shared" si="15"/>
        <v>4896.1891187698602</v>
      </c>
      <c r="O50" s="18">
        <f t="shared" si="16"/>
        <v>4800.1891187698602</v>
      </c>
      <c r="P50" s="18">
        <f t="shared" si="17"/>
        <v>5016.1891187698602</v>
      </c>
      <c r="Q50" s="18">
        <f t="shared" si="18"/>
        <v>4920.1891187698602</v>
      </c>
    </row>
    <row r="51" spans="7:17" x14ac:dyDescent="0.45">
      <c r="G51" s="1">
        <f t="shared" si="10"/>
        <v>67</v>
      </c>
      <c r="H51" s="1">
        <v>42</v>
      </c>
      <c r="I51" s="16">
        <f t="shared" si="13"/>
        <v>19685.567148254551</v>
      </c>
      <c r="J51" s="16">
        <f t="shared" si="4"/>
        <v>6250</v>
      </c>
      <c r="K51" s="16">
        <f t="shared" si="11"/>
        <v>6630.625</v>
      </c>
      <c r="L51" s="16">
        <f t="shared" si="12"/>
        <v>4828.6206361029454</v>
      </c>
      <c r="M51" s="17">
        <f t="shared" si="14"/>
        <v>5184.1947923329562</v>
      </c>
      <c r="N51" s="18">
        <f t="shared" si="15"/>
        <v>4790.1947923329562</v>
      </c>
      <c r="O51" s="18">
        <f t="shared" si="16"/>
        <v>4694.1947923329562</v>
      </c>
      <c r="P51" s="18">
        <f t="shared" si="17"/>
        <v>4910.1947923329562</v>
      </c>
      <c r="Q51" s="18">
        <f t="shared" si="18"/>
        <v>4814.1947923329562</v>
      </c>
    </row>
    <row r="52" spans="7:17" x14ac:dyDescent="0.45">
      <c r="G52" s="1">
        <f t="shared" si="10"/>
        <v>68</v>
      </c>
      <c r="H52" s="1">
        <v>43</v>
      </c>
      <c r="I52" s="16">
        <f t="shared" si="13"/>
        <v>20516.134162702187</v>
      </c>
      <c r="J52" s="16">
        <f t="shared" si="4"/>
        <v>6250</v>
      </c>
      <c r="K52" s="16">
        <f t="shared" si="11"/>
        <v>6829.5437499999998</v>
      </c>
      <c r="L52" s="16">
        <f t="shared" si="12"/>
        <v>4843.4792551860337</v>
      </c>
      <c r="M52" s="17">
        <f t="shared" si="14"/>
        <v>5198.6206361029454</v>
      </c>
      <c r="N52" s="18">
        <f t="shared" si="15"/>
        <v>4804.6206361029454</v>
      </c>
      <c r="O52" s="18">
        <f t="shared" si="16"/>
        <v>4708.6206361029454</v>
      </c>
      <c r="P52" s="18">
        <f t="shared" si="17"/>
        <v>4924.6206361029454</v>
      </c>
      <c r="Q52" s="18">
        <f t="shared" si="18"/>
        <v>4828.6206361029454</v>
      </c>
    </row>
    <row r="53" spans="7:17" x14ac:dyDescent="0.45">
      <c r="G53" s="1">
        <f t="shared" si="10"/>
        <v>69</v>
      </c>
      <c r="H53" s="1">
        <v>44</v>
      </c>
      <c r="I53" s="16">
        <f t="shared" si="13"/>
        <v>21371.618187583252</v>
      </c>
      <c r="J53" s="16">
        <f t="shared" si="4"/>
        <v>6250</v>
      </c>
      <c r="K53" s="16">
        <f t="shared" si="11"/>
        <v>7034.4300624999996</v>
      </c>
      <c r="L53" s="16">
        <f t="shared" si="12"/>
        <v>4858.7836328416151</v>
      </c>
      <c r="M53" s="17">
        <f t="shared" si="14"/>
        <v>5213.4792551860337</v>
      </c>
      <c r="N53" s="18">
        <f t="shared" si="15"/>
        <v>4819.4792551860337</v>
      </c>
      <c r="O53" s="18">
        <f t="shared" si="16"/>
        <v>4723.4792551860337</v>
      </c>
      <c r="P53" s="18">
        <f t="shared" si="17"/>
        <v>4939.4792551860337</v>
      </c>
      <c r="Q53" s="18">
        <f t="shared" si="18"/>
        <v>4843.4792551860337</v>
      </c>
    </row>
    <row r="54" spans="7:17" x14ac:dyDescent="0.45">
      <c r="G54" s="1">
        <f t="shared" si="10"/>
        <v>70</v>
      </c>
      <c r="H54" s="1">
        <v>45</v>
      </c>
      <c r="I54" s="16">
        <f t="shared" si="13"/>
        <v>22252.766733210748</v>
      </c>
      <c r="J54" s="16">
        <f t="shared" si="4"/>
        <v>6250</v>
      </c>
      <c r="K54" s="16">
        <f t="shared" si="11"/>
        <v>7245.4629643749986</v>
      </c>
      <c r="L54" s="16">
        <f t="shared" si="12"/>
        <v>4874.5471418268635</v>
      </c>
      <c r="M54" s="17">
        <f t="shared" si="14"/>
        <v>5228.7836328416151</v>
      </c>
      <c r="N54" s="18">
        <f t="shared" si="15"/>
        <v>4834.7836328416151</v>
      </c>
      <c r="O54" s="18">
        <f t="shared" si="16"/>
        <v>4738.7836328416151</v>
      </c>
      <c r="P54" s="18">
        <f t="shared" si="17"/>
        <v>4954.7836328416151</v>
      </c>
      <c r="Q54" s="18">
        <f t="shared" si="18"/>
        <v>4858.7836328416151</v>
      </c>
    </row>
    <row r="55" spans="7:17" x14ac:dyDescent="0.45">
      <c r="G55" s="1">
        <f t="shared" si="10"/>
        <v>71</v>
      </c>
      <c r="H55" s="1">
        <v>46</v>
      </c>
      <c r="I55" s="16">
        <f t="shared" si="13"/>
        <v>23160.34973520707</v>
      </c>
      <c r="J55" s="16">
        <f t="shared" si="4"/>
        <v>6250</v>
      </c>
      <c r="K55" s="16">
        <f t="shared" si="11"/>
        <v>7462.8268533062492</v>
      </c>
      <c r="L55" s="16">
        <f t="shared" si="12"/>
        <v>4890.7835560816693</v>
      </c>
      <c r="M55" s="17">
        <f t="shared" si="14"/>
        <v>5244.5471418268635</v>
      </c>
      <c r="N55" s="18">
        <f t="shared" si="15"/>
        <v>4850.5471418268635</v>
      </c>
      <c r="O55" s="18">
        <f t="shared" si="16"/>
        <v>4754.5471418268635</v>
      </c>
      <c r="P55" s="18">
        <f t="shared" si="17"/>
        <v>4970.5471418268635</v>
      </c>
      <c r="Q55" s="18">
        <f t="shared" si="18"/>
        <v>4874.5471418268635</v>
      </c>
    </row>
    <row r="56" spans="7:17" x14ac:dyDescent="0.45">
      <c r="G56" s="1">
        <f t="shared" si="10"/>
        <v>72</v>
      </c>
      <c r="H56" s="1">
        <v>47</v>
      </c>
      <c r="I56" s="16">
        <f t="shared" si="13"/>
        <v>24095.160227263281</v>
      </c>
      <c r="J56" s="16">
        <f t="shared" si="4"/>
        <v>6250</v>
      </c>
      <c r="K56" s="16">
        <f t="shared" si="11"/>
        <v>7686.7116589054376</v>
      </c>
      <c r="L56" s="16">
        <f t="shared" si="12"/>
        <v>4907.5070627641198</v>
      </c>
      <c r="M56" s="17">
        <f t="shared" si="14"/>
        <v>5260.7835560816693</v>
      </c>
      <c r="N56" s="18">
        <f t="shared" si="15"/>
        <v>4866.7835560816693</v>
      </c>
      <c r="O56" s="18">
        <f t="shared" si="16"/>
        <v>4770.7835560816693</v>
      </c>
      <c r="P56" s="18">
        <f t="shared" si="17"/>
        <v>4986.7835560816693</v>
      </c>
      <c r="Q56" s="18">
        <f t="shared" si="18"/>
        <v>4890.7835560816693</v>
      </c>
    </row>
    <row r="57" spans="7:17" x14ac:dyDescent="0.45">
      <c r="G57" s="1">
        <f t="shared" si="10"/>
        <v>73</v>
      </c>
      <c r="H57" s="1">
        <v>48</v>
      </c>
      <c r="I57" s="16">
        <f t="shared" si="13"/>
        <v>25058.015034081182</v>
      </c>
      <c r="J57" s="16">
        <f t="shared" si="4"/>
        <v>6250</v>
      </c>
      <c r="K57" s="16">
        <f t="shared" si="11"/>
        <v>7917.3130086725996</v>
      </c>
      <c r="L57" s="16">
        <f t="shared" si="12"/>
        <v>4924.7322746470436</v>
      </c>
      <c r="M57" s="17">
        <f t="shared" si="14"/>
        <v>5277.5070627641198</v>
      </c>
      <c r="N57" s="18">
        <f t="shared" si="15"/>
        <v>4883.5070627641198</v>
      </c>
      <c r="O57" s="18">
        <f t="shared" si="16"/>
        <v>4787.5070627641198</v>
      </c>
      <c r="P57" s="18">
        <f t="shared" si="17"/>
        <v>5003.5070627641198</v>
      </c>
      <c r="Q57" s="18">
        <f t="shared" si="18"/>
        <v>4907.5070627641198</v>
      </c>
    </row>
    <row r="58" spans="7:17" x14ac:dyDescent="0.45">
      <c r="G58" s="1">
        <f t="shared" si="10"/>
        <v>74</v>
      </c>
      <c r="H58" s="1">
        <v>49</v>
      </c>
      <c r="I58" s="16">
        <f t="shared" si="13"/>
        <v>26049.755485103618</v>
      </c>
      <c r="J58" s="16">
        <f t="shared" si="4"/>
        <v>6250</v>
      </c>
      <c r="K58" s="16">
        <f t="shared" si="11"/>
        <v>8154.8323989327782</v>
      </c>
      <c r="L58" s="16">
        <f t="shared" si="12"/>
        <v>4942.4742428864547</v>
      </c>
      <c r="M58" s="17">
        <f t="shared" si="14"/>
        <v>5294.7322746470436</v>
      </c>
      <c r="N58" s="18">
        <f t="shared" si="15"/>
        <v>4900.7322746470436</v>
      </c>
      <c r="O58" s="18">
        <f t="shared" si="16"/>
        <v>4804.7322746470436</v>
      </c>
      <c r="P58" s="18">
        <f t="shared" si="17"/>
        <v>5020.7322746470436</v>
      </c>
      <c r="Q58" s="18">
        <f t="shared" si="18"/>
        <v>4924.7322746470436</v>
      </c>
    </row>
    <row r="59" spans="7:17" x14ac:dyDescent="0.45">
      <c r="G59" s="1">
        <f t="shared" si="10"/>
        <v>75</v>
      </c>
      <c r="H59" s="1">
        <v>50</v>
      </c>
      <c r="I59" s="16">
        <f t="shared" si="13"/>
        <v>27071.248149656727</v>
      </c>
      <c r="J59" s="16">
        <f t="shared" si="4"/>
        <v>6250</v>
      </c>
      <c r="K59" s="16">
        <f t="shared" si="11"/>
        <v>8399.4773709007604</v>
      </c>
      <c r="L59" s="16">
        <f t="shared" si="12"/>
        <v>4960.7484701730482</v>
      </c>
      <c r="M59" s="17">
        <f t="shared" si="14"/>
        <v>5312.4742428864547</v>
      </c>
      <c r="N59" s="18">
        <f t="shared" si="15"/>
        <v>4918.4742428864547</v>
      </c>
      <c r="O59" s="18">
        <f t="shared" si="16"/>
        <v>4822.4742428864547</v>
      </c>
      <c r="P59" s="18">
        <f t="shared" si="17"/>
        <v>5038.4742428864547</v>
      </c>
      <c r="Q59" s="18">
        <f t="shared" si="18"/>
        <v>4942.4742428864547</v>
      </c>
    </row>
    <row r="60" spans="7:17" x14ac:dyDescent="0.45">
      <c r="G60" s="1">
        <f t="shared" si="10"/>
        <v>76</v>
      </c>
      <c r="H60" s="1">
        <v>51</v>
      </c>
      <c r="I60" s="16">
        <f t="shared" si="13"/>
        <v>28123.385594146428</v>
      </c>
      <c r="J60" s="16">
        <f t="shared" si="4"/>
        <v>6250</v>
      </c>
      <c r="K60" s="16">
        <f t="shared" si="11"/>
        <v>8651.461692027784</v>
      </c>
      <c r="L60" s="16">
        <f t="shared" si="12"/>
        <v>4979.5709242782395</v>
      </c>
      <c r="M60" s="17">
        <f t="shared" si="14"/>
        <v>5330.7484701730482</v>
      </c>
      <c r="N60" s="18">
        <f t="shared" si="15"/>
        <v>4936.7484701730482</v>
      </c>
      <c r="O60" s="18">
        <f t="shared" si="16"/>
        <v>4840.7484701730482</v>
      </c>
      <c r="P60" s="18">
        <f t="shared" si="17"/>
        <v>5056.7484701730482</v>
      </c>
      <c r="Q60" s="18">
        <f t="shared" si="18"/>
        <v>4960.7484701730482</v>
      </c>
    </row>
    <row r="61" spans="7:17" x14ac:dyDescent="0.45">
      <c r="G61" s="1">
        <f t="shared" si="10"/>
        <v>77</v>
      </c>
      <c r="H61" s="1">
        <v>52</v>
      </c>
      <c r="I61" s="16">
        <f t="shared" si="13"/>
        <v>29207.087161970823</v>
      </c>
      <c r="J61" s="16">
        <f t="shared" si="4"/>
        <v>6250</v>
      </c>
      <c r="K61" s="16">
        <f t="shared" si="11"/>
        <v>8911.0055427886164</v>
      </c>
      <c r="L61" s="16">
        <f t="shared" si="12"/>
        <v>4998.9580520065865</v>
      </c>
      <c r="M61" s="17">
        <f t="shared" si="14"/>
        <v>5349.5709242782395</v>
      </c>
      <c r="N61" s="18">
        <f t="shared" si="15"/>
        <v>4955.5709242782395</v>
      </c>
      <c r="O61" s="18">
        <f t="shared" si="16"/>
        <v>4859.5709242782395</v>
      </c>
      <c r="P61" s="18">
        <f t="shared" si="17"/>
        <v>5075.5709242782395</v>
      </c>
      <c r="Q61" s="18">
        <f t="shared" si="18"/>
        <v>4979.5709242782395</v>
      </c>
    </row>
    <row r="62" spans="7:17" x14ac:dyDescent="0.45">
      <c r="G62" s="1">
        <f t="shared" si="10"/>
        <v>78</v>
      </c>
      <c r="H62" s="1">
        <v>53</v>
      </c>
      <c r="I62" s="16">
        <f t="shared" si="13"/>
        <v>30323.29977682995</v>
      </c>
      <c r="J62" s="16">
        <f t="shared" si="4"/>
        <v>6250</v>
      </c>
      <c r="K62" s="16">
        <f t="shared" si="11"/>
        <v>9178.3357090722748</v>
      </c>
      <c r="L62" s="16">
        <f t="shared" si="12"/>
        <v>5018.926793566784</v>
      </c>
      <c r="M62" s="17">
        <f t="shared" si="14"/>
        <v>5368.9580520065865</v>
      </c>
      <c r="N62" s="18">
        <f t="shared" si="15"/>
        <v>4974.9580520065865</v>
      </c>
      <c r="O62" s="18">
        <f t="shared" si="16"/>
        <v>4878.9580520065865</v>
      </c>
      <c r="P62" s="18">
        <f t="shared" si="17"/>
        <v>5094.9580520065865</v>
      </c>
      <c r="Q62" s="18">
        <f t="shared" si="18"/>
        <v>4998.9580520065865</v>
      </c>
    </row>
    <row r="63" spans="7:17" x14ac:dyDescent="0.45">
      <c r="G63" s="1">
        <f t="shared" si="10"/>
        <v>79</v>
      </c>
      <c r="H63" s="1">
        <v>54</v>
      </c>
      <c r="I63" s="16">
        <f t="shared" si="13"/>
        <v>31472.998770134851</v>
      </c>
      <c r="J63" s="16">
        <f t="shared" si="4"/>
        <v>6250</v>
      </c>
      <c r="K63" s="16">
        <f t="shared" si="11"/>
        <v>9453.6857803444436</v>
      </c>
      <c r="L63" s="16">
        <f t="shared" si="12"/>
        <v>5039.4945973737877</v>
      </c>
      <c r="M63" s="17">
        <f t="shared" si="14"/>
        <v>5388.926793566784</v>
      </c>
      <c r="N63" s="18">
        <f t="shared" si="15"/>
        <v>4994.926793566784</v>
      </c>
      <c r="O63" s="18">
        <f t="shared" si="16"/>
        <v>4898.926793566784</v>
      </c>
      <c r="P63" s="18">
        <f t="shared" si="17"/>
        <v>5114.926793566784</v>
      </c>
      <c r="Q63" s="18">
        <f t="shared" si="18"/>
        <v>5018.926793566784</v>
      </c>
    </row>
    <row r="64" spans="7:17" x14ac:dyDescent="0.45">
      <c r="G64" s="1">
        <f t="shared" si="10"/>
        <v>80</v>
      </c>
      <c r="H64" s="1">
        <v>55</v>
      </c>
      <c r="I64" s="16">
        <f t="shared" si="13"/>
        <v>32657.188733238898</v>
      </c>
      <c r="J64" s="16">
        <f t="shared" si="4"/>
        <v>6250</v>
      </c>
      <c r="K64" s="16">
        <f t="shared" si="11"/>
        <v>9737.2963537547785</v>
      </c>
      <c r="L64" s="16">
        <f t="shared" si="12"/>
        <v>5060.679435295001</v>
      </c>
      <c r="M64" s="17">
        <f t="shared" si="14"/>
        <v>5409.4945973737877</v>
      </c>
      <c r="N64" s="18">
        <f t="shared" si="15"/>
        <v>5015.4945973737877</v>
      </c>
      <c r="O64" s="18">
        <f t="shared" si="16"/>
        <v>4919.4945973737877</v>
      </c>
      <c r="P64" s="18">
        <f t="shared" si="17"/>
        <v>5135.4945973737877</v>
      </c>
      <c r="Q64" s="18">
        <f t="shared" si="18"/>
        <v>5039.4945973737877</v>
      </c>
    </row>
    <row r="65" spans="7:17" x14ac:dyDescent="0.45">
      <c r="G65" s="1">
        <f t="shared" si="10"/>
        <v>81</v>
      </c>
      <c r="H65" s="1">
        <v>56</v>
      </c>
      <c r="I65" s="16">
        <f t="shared" si="13"/>
        <v>33876.904395236066</v>
      </c>
      <c r="J65" s="16">
        <f t="shared" si="4"/>
        <v>6250</v>
      </c>
      <c r="K65" s="16">
        <f t="shared" si="11"/>
        <v>10029.415244367419</v>
      </c>
      <c r="L65" s="16">
        <f t="shared" si="12"/>
        <v>5082.499818353851</v>
      </c>
      <c r="M65" s="17">
        <f t="shared" si="14"/>
        <v>5430.679435295001</v>
      </c>
      <c r="N65" s="18">
        <f t="shared" si="15"/>
        <v>5036.679435295001</v>
      </c>
      <c r="O65" s="18">
        <f t="shared" si="16"/>
        <v>4940.679435295001</v>
      </c>
      <c r="P65" s="18">
        <f t="shared" si="17"/>
        <v>5156.679435295001</v>
      </c>
      <c r="Q65" s="18">
        <f t="shared" si="18"/>
        <v>5060.679435295001</v>
      </c>
    </row>
    <row r="66" spans="7:17" x14ac:dyDescent="0.45">
      <c r="G66" s="1">
        <f t="shared" si="10"/>
        <v>82</v>
      </c>
      <c r="H66" s="1">
        <v>57</v>
      </c>
      <c r="I66" s="16">
        <f t="shared" si="13"/>
        <v>35133.211527093146</v>
      </c>
      <c r="J66" s="16">
        <f t="shared" si="4"/>
        <v>6250</v>
      </c>
      <c r="K66" s="16">
        <f t="shared" si="11"/>
        <v>10330.297701698442</v>
      </c>
      <c r="L66" s="16">
        <f t="shared" si="12"/>
        <v>5104.9748129044665</v>
      </c>
      <c r="M66" s="17">
        <f t="shared" si="14"/>
        <v>5452.499818353851</v>
      </c>
      <c r="N66" s="18">
        <f t="shared" si="15"/>
        <v>5058.499818353851</v>
      </c>
      <c r="O66" s="18">
        <f t="shared" si="16"/>
        <v>4962.499818353851</v>
      </c>
      <c r="P66" s="18">
        <f t="shared" si="17"/>
        <v>5178.499818353851</v>
      </c>
      <c r="Q66" s="18">
        <f t="shared" si="18"/>
        <v>5082.499818353851</v>
      </c>
    </row>
    <row r="67" spans="7:17" x14ac:dyDescent="0.45">
      <c r="G67" s="1">
        <f t="shared" si="10"/>
        <v>83</v>
      </c>
      <c r="H67" s="1">
        <v>58</v>
      </c>
      <c r="I67" s="16">
        <f t="shared" si="13"/>
        <v>36427.207872905943</v>
      </c>
      <c r="J67" s="16">
        <f t="shared" si="4"/>
        <v>6250</v>
      </c>
      <c r="K67" s="16">
        <f t="shared" si="11"/>
        <v>10640.206632749396</v>
      </c>
      <c r="L67" s="16">
        <f t="shared" si="12"/>
        <v>5128.1240572916004</v>
      </c>
      <c r="M67" s="17">
        <f t="shared" si="14"/>
        <v>5474.9748129044665</v>
      </c>
      <c r="N67" s="18">
        <f t="shared" si="15"/>
        <v>5080.9748129044665</v>
      </c>
      <c r="O67" s="18">
        <f t="shared" si="16"/>
        <v>4984.9748129044665</v>
      </c>
      <c r="P67" s="18">
        <f t="shared" si="17"/>
        <v>5200.9748129044665</v>
      </c>
      <c r="Q67" s="18">
        <f t="shared" si="18"/>
        <v>5104.9748129044665</v>
      </c>
    </row>
    <row r="68" spans="7:17" x14ac:dyDescent="0.45">
      <c r="G68" s="1">
        <f t="shared" si="10"/>
        <v>84</v>
      </c>
      <c r="H68" s="1">
        <v>59</v>
      </c>
      <c r="I68" s="16">
        <f t="shared" si="13"/>
        <v>37760.024109093123</v>
      </c>
      <c r="J68" s="16">
        <f t="shared" si="4"/>
        <v>6250</v>
      </c>
      <c r="K68" s="16">
        <f t="shared" si="11"/>
        <v>10959.412831731877</v>
      </c>
      <c r="L68" s="16">
        <f t="shared" si="12"/>
        <v>5151.9677790103487</v>
      </c>
      <c r="M68" s="17">
        <f t="shared" si="14"/>
        <v>5498.1240572916004</v>
      </c>
      <c r="N68" s="18">
        <f t="shared" si="15"/>
        <v>5104.1240572916004</v>
      </c>
      <c r="O68" s="18">
        <f t="shared" si="16"/>
        <v>5008.1240572916004</v>
      </c>
      <c r="P68" s="18">
        <f t="shared" si="17"/>
        <v>5224.1240572916004</v>
      </c>
      <c r="Q68" s="18">
        <f t="shared" si="18"/>
        <v>5128.1240572916004</v>
      </c>
    </row>
    <row r="69" spans="7:17" x14ac:dyDescent="0.45">
      <c r="G69" s="1">
        <f t="shared" si="10"/>
        <v>85</v>
      </c>
      <c r="H69" s="1">
        <v>60</v>
      </c>
      <c r="I69" s="16">
        <f t="shared" si="13"/>
        <v>39132.824832365921</v>
      </c>
      <c r="J69" s="16">
        <f t="shared" si="4"/>
        <v>6250</v>
      </c>
      <c r="K69" s="16">
        <f t="shared" si="11"/>
        <v>11288.195216683833</v>
      </c>
      <c r="L69" s="16">
        <f t="shared" si="12"/>
        <v>5176.5268123806591</v>
      </c>
      <c r="M69" s="17">
        <f t="shared" si="14"/>
        <v>5521.9677790103487</v>
      </c>
      <c r="N69" s="18">
        <f t="shared" si="15"/>
        <v>5127.9677790103487</v>
      </c>
      <c r="O69" s="18">
        <f t="shared" si="16"/>
        <v>5031.9677790103487</v>
      </c>
      <c r="P69" s="18">
        <f t="shared" si="17"/>
        <v>5247.9677790103487</v>
      </c>
      <c r="Q69" s="18">
        <f t="shared" si="18"/>
        <v>5151.9677790103487</v>
      </c>
    </row>
    <row r="70" spans="7:17" x14ac:dyDescent="0.45">
      <c r="G70" s="1">
        <f t="shared" si="10"/>
        <v>86</v>
      </c>
      <c r="H70" s="1">
        <v>61</v>
      </c>
      <c r="I70" s="16">
        <f t="shared" si="13"/>
        <v>40546.809577336899</v>
      </c>
      <c r="J70" s="16">
        <f t="shared" si="4"/>
        <v>6250</v>
      </c>
      <c r="K70" s="16">
        <f t="shared" si="11"/>
        <v>11626.841073184347</v>
      </c>
      <c r="L70" s="16">
        <f t="shared" si="12"/>
        <v>5201.8226167520788</v>
      </c>
      <c r="M70" s="17">
        <f t="shared" si="14"/>
        <v>5546.5268123806591</v>
      </c>
      <c r="N70" s="18">
        <f t="shared" si="15"/>
        <v>5152.5268123806591</v>
      </c>
      <c r="O70" s="18">
        <f t="shared" si="16"/>
        <v>5056.5268123806591</v>
      </c>
      <c r="P70" s="18">
        <f t="shared" si="17"/>
        <v>5272.5268123806591</v>
      </c>
      <c r="Q70" s="18">
        <f t="shared" si="18"/>
        <v>5176.5268123806591</v>
      </c>
    </row>
    <row r="71" spans="7:17" x14ac:dyDescent="0.45">
      <c r="G71" s="1">
        <f t="shared" si="10"/>
        <v>87</v>
      </c>
      <c r="H71" s="1">
        <v>62</v>
      </c>
      <c r="I71" s="16">
        <f t="shared" si="13"/>
        <v>42003.213864657009</v>
      </c>
      <c r="J71" s="16">
        <f t="shared" si="4"/>
        <v>6250</v>
      </c>
      <c r="K71" s="16">
        <f t="shared" si="11"/>
        <v>11975.646305379878</v>
      </c>
      <c r="L71" s="16">
        <f t="shared" si="12"/>
        <v>5227.8772952546415</v>
      </c>
      <c r="M71" s="17">
        <f t="shared" si="14"/>
        <v>5571.8226167520788</v>
      </c>
      <c r="N71" s="18">
        <f t="shared" si="15"/>
        <v>5177.8226167520788</v>
      </c>
      <c r="O71" s="18">
        <f t="shared" si="16"/>
        <v>5081.8226167520788</v>
      </c>
      <c r="P71" s="18">
        <f t="shared" si="17"/>
        <v>5297.8226167520788</v>
      </c>
      <c r="Q71" s="18">
        <f t="shared" si="18"/>
        <v>5201.8226167520788</v>
      </c>
    </row>
    <row r="72" spans="7:17" x14ac:dyDescent="0.45">
      <c r="G72" s="1">
        <f t="shared" si="10"/>
        <v>88</v>
      </c>
      <c r="H72" s="1">
        <v>63</v>
      </c>
      <c r="I72" s="16">
        <f t="shared" si="13"/>
        <v>43503.310280596721</v>
      </c>
      <c r="J72" s="16">
        <f t="shared" si="4"/>
        <v>6250</v>
      </c>
      <c r="K72" s="16">
        <f t="shared" si="11"/>
        <v>12334.915694541274</v>
      </c>
      <c r="L72" s="16">
        <f t="shared" si="12"/>
        <v>5254.713614112281</v>
      </c>
      <c r="M72" s="17">
        <f t="shared" si="14"/>
        <v>5597.8772952546415</v>
      </c>
      <c r="N72" s="18">
        <f t="shared" si="15"/>
        <v>5203.8772952546415</v>
      </c>
      <c r="O72" s="18">
        <f t="shared" si="16"/>
        <v>5107.8772952546415</v>
      </c>
      <c r="P72" s="18">
        <f t="shared" si="17"/>
        <v>5323.8772952546415</v>
      </c>
      <c r="Q72" s="18">
        <f t="shared" si="18"/>
        <v>5227.8772952546415</v>
      </c>
    </row>
    <row r="73" spans="7:17" x14ac:dyDescent="0.45">
      <c r="G73" s="1">
        <f t="shared" si="10"/>
        <v>89</v>
      </c>
      <c r="H73" s="1">
        <v>64</v>
      </c>
      <c r="I73" s="16">
        <f t="shared" si="13"/>
        <v>45048.409589014627</v>
      </c>
      <c r="J73" s="16">
        <f t="shared" si="4"/>
        <v>6250</v>
      </c>
      <c r="K73" s="16">
        <f t="shared" ref="K73:K94" si="19">$D$18*$I$2^(G73-$D$21)</f>
        <v>12704.96316537751</v>
      </c>
      <c r="L73" s="16">
        <f t="shared" ref="L73:L94" si="20">IF(G73&lt;=$D$29,IF(G73&lt;=$D$24,M74,IF(G73&lt;=$D$27,N74,O74)),IF(G73&lt;=$D$27,P74,Q74))</f>
        <v>5282.3550225356494</v>
      </c>
      <c r="M73" s="17">
        <f t="shared" si="14"/>
        <v>5624.713614112281</v>
      </c>
      <c r="N73" s="18">
        <f t="shared" si="15"/>
        <v>5230.713614112281</v>
      </c>
      <c r="O73" s="18">
        <f t="shared" si="16"/>
        <v>5134.713614112281</v>
      </c>
      <c r="P73" s="18">
        <f t="shared" si="17"/>
        <v>5350.713614112281</v>
      </c>
      <c r="Q73" s="18">
        <f t="shared" si="18"/>
        <v>5254.713614112281</v>
      </c>
    </row>
    <row r="74" spans="7:17" x14ac:dyDescent="0.45">
      <c r="G74" s="1">
        <f t="shared" si="10"/>
        <v>90</v>
      </c>
      <c r="H74" s="1">
        <v>65</v>
      </c>
      <c r="I74" s="16">
        <f t="shared" ref="I74:I94" si="21">I73*$I$2+$H$2</f>
        <v>46639.86187668507</v>
      </c>
      <c r="J74" s="16">
        <f t="shared" si="4"/>
        <v>6250</v>
      </c>
      <c r="K74" s="16">
        <f t="shared" si="19"/>
        <v>13086.112060338837</v>
      </c>
      <c r="L74" s="16">
        <f t="shared" si="20"/>
        <v>5310.8256732117188</v>
      </c>
      <c r="M74" s="17">
        <f t="shared" si="14"/>
        <v>5652.3550225356494</v>
      </c>
      <c r="N74" s="18">
        <f t="shared" si="15"/>
        <v>5258.3550225356494</v>
      </c>
      <c r="O74" s="18">
        <f t="shared" si="16"/>
        <v>5162.3550225356494</v>
      </c>
      <c r="P74" s="18">
        <f t="shared" si="17"/>
        <v>5378.3550225356494</v>
      </c>
      <c r="Q74" s="18">
        <f t="shared" si="18"/>
        <v>5282.3550225356494</v>
      </c>
    </row>
    <row r="75" spans="7:17" x14ac:dyDescent="0.45">
      <c r="G75" s="1">
        <f t="shared" si="10"/>
        <v>91</v>
      </c>
      <c r="H75" s="1">
        <v>66</v>
      </c>
      <c r="I75" s="16">
        <f t="shared" si="21"/>
        <v>48279.057732985624</v>
      </c>
      <c r="J75" s="16">
        <f t="shared" ref="J75:J94" si="22">J74</f>
        <v>6250</v>
      </c>
      <c r="K75" s="16">
        <f t="shared" si="19"/>
        <v>13478.695422149003</v>
      </c>
      <c r="L75" s="16">
        <f t="shared" si="20"/>
        <v>5340.1504434080707</v>
      </c>
      <c r="M75" s="17">
        <f t="shared" ref="M75:M96" si="23">L73*$I$2+$H$2</f>
        <v>5680.8256732117188</v>
      </c>
      <c r="N75" s="18">
        <f t="shared" ref="N75:N96" si="24">L73*$I$2-($D$26-$D$25*12)</f>
        <v>5286.8256732117188</v>
      </c>
      <c r="O75" s="18">
        <f t="shared" ref="O75:O96" si="25">L73*$I$2-$D$17</f>
        <v>5190.8256732117188</v>
      </c>
      <c r="P75" s="18">
        <f t="shared" ref="P75:P96" si="26">L73*$I$2-($D$26-($D$25+$D$28)*12)</f>
        <v>5406.8256732117188</v>
      </c>
      <c r="Q75" s="18">
        <f t="shared" ref="Q75:Q96" si="27">L73*$I$2-($D$17-$D$28*12)</f>
        <v>5310.8256732117188</v>
      </c>
    </row>
    <row r="76" spans="7:17" x14ac:dyDescent="0.45">
      <c r="G76" s="1">
        <f t="shared" si="10"/>
        <v>92</v>
      </c>
      <c r="H76" s="1">
        <v>67</v>
      </c>
      <c r="I76" s="16">
        <f t="shared" si="21"/>
        <v>49967.429464975197</v>
      </c>
      <c r="J76" s="16">
        <f t="shared" si="22"/>
        <v>6250</v>
      </c>
      <c r="K76" s="16">
        <f t="shared" si="19"/>
        <v>13883.056284813472</v>
      </c>
      <c r="L76" s="16">
        <f t="shared" si="20"/>
        <v>5370.3549567103128</v>
      </c>
      <c r="M76" s="17">
        <f t="shared" si="23"/>
        <v>5710.1504434080707</v>
      </c>
      <c r="N76" s="18">
        <f t="shared" si="24"/>
        <v>5316.1504434080707</v>
      </c>
      <c r="O76" s="18">
        <f t="shared" si="25"/>
        <v>5220.1504434080707</v>
      </c>
      <c r="P76" s="18">
        <f t="shared" si="26"/>
        <v>5436.1504434080707</v>
      </c>
      <c r="Q76" s="18">
        <f t="shared" si="27"/>
        <v>5340.1504434080707</v>
      </c>
    </row>
    <row r="77" spans="7:17" x14ac:dyDescent="0.45">
      <c r="G77" s="1">
        <f t="shared" si="10"/>
        <v>93</v>
      </c>
      <c r="H77" s="1">
        <v>68</v>
      </c>
      <c r="I77" s="16">
        <f t="shared" si="21"/>
        <v>51706.452348924453</v>
      </c>
      <c r="J77" s="16">
        <f t="shared" si="22"/>
        <v>6250</v>
      </c>
      <c r="K77" s="16">
        <f t="shared" si="19"/>
        <v>14299.547973357876</v>
      </c>
      <c r="L77" s="16">
        <f t="shared" si="20"/>
        <v>5401.4656054116222</v>
      </c>
      <c r="M77" s="17">
        <f t="shared" si="23"/>
        <v>5740.3549567103128</v>
      </c>
      <c r="N77" s="18">
        <f t="shared" si="24"/>
        <v>5346.3549567103128</v>
      </c>
      <c r="O77" s="18">
        <f t="shared" si="25"/>
        <v>5250.3549567103128</v>
      </c>
      <c r="P77" s="18">
        <f t="shared" si="26"/>
        <v>5466.3549567103128</v>
      </c>
      <c r="Q77" s="18">
        <f t="shared" si="27"/>
        <v>5370.3549567103128</v>
      </c>
    </row>
    <row r="78" spans="7:17" x14ac:dyDescent="0.45">
      <c r="G78" s="1">
        <f t="shared" si="10"/>
        <v>94</v>
      </c>
      <c r="H78" s="1">
        <v>69</v>
      </c>
      <c r="I78" s="16">
        <f t="shared" si="21"/>
        <v>53497.645919392191</v>
      </c>
      <c r="J78" s="16">
        <f t="shared" si="22"/>
        <v>6250</v>
      </c>
      <c r="K78" s="16">
        <f t="shared" si="19"/>
        <v>14728.534412558611</v>
      </c>
      <c r="L78" s="16">
        <f t="shared" si="20"/>
        <v>5433.5095735739706</v>
      </c>
      <c r="M78" s="17">
        <f t="shared" si="23"/>
        <v>5771.4656054116222</v>
      </c>
      <c r="N78" s="18">
        <f t="shared" si="24"/>
        <v>5377.4656054116222</v>
      </c>
      <c r="O78" s="18">
        <f t="shared" si="25"/>
        <v>5281.4656054116222</v>
      </c>
      <c r="P78" s="18">
        <f t="shared" si="26"/>
        <v>5497.4656054116222</v>
      </c>
      <c r="Q78" s="18">
        <f t="shared" si="27"/>
        <v>5401.4656054116222</v>
      </c>
    </row>
    <row r="79" spans="7:17" x14ac:dyDescent="0.45">
      <c r="G79" s="1">
        <f t="shared" si="10"/>
        <v>95</v>
      </c>
      <c r="H79" s="1">
        <v>70</v>
      </c>
      <c r="I79" s="16">
        <f t="shared" si="21"/>
        <v>55342.575296973955</v>
      </c>
      <c r="J79" s="16">
        <f t="shared" si="22"/>
        <v>6250</v>
      </c>
      <c r="K79" s="16">
        <f t="shared" si="19"/>
        <v>15170.390444935369</v>
      </c>
      <c r="L79" s="16">
        <f t="shared" si="20"/>
        <v>5466.5148607811898</v>
      </c>
      <c r="M79" s="17">
        <f t="shared" si="23"/>
        <v>5803.5095735739706</v>
      </c>
      <c r="N79" s="18">
        <f t="shared" si="24"/>
        <v>5409.5095735739706</v>
      </c>
      <c r="O79" s="18">
        <f t="shared" si="25"/>
        <v>5313.5095735739706</v>
      </c>
      <c r="P79" s="18">
        <f t="shared" si="26"/>
        <v>5529.5095735739706</v>
      </c>
      <c r="Q79" s="18">
        <f t="shared" si="27"/>
        <v>5433.5095735739706</v>
      </c>
    </row>
    <row r="80" spans="7:17" x14ac:dyDescent="0.45">
      <c r="G80" s="1">
        <f t="shared" si="10"/>
        <v>96</v>
      </c>
      <c r="H80" s="1">
        <v>71</v>
      </c>
      <c r="I80" s="16">
        <f t="shared" si="21"/>
        <v>57242.852555883175</v>
      </c>
      <c r="J80" s="16">
        <f t="shared" si="22"/>
        <v>6250</v>
      </c>
      <c r="K80" s="16">
        <f t="shared" si="19"/>
        <v>15625.502158283432</v>
      </c>
      <c r="L80" s="16">
        <f t="shared" si="20"/>
        <v>5500.5103066046258</v>
      </c>
      <c r="M80" s="17">
        <f t="shared" si="23"/>
        <v>5836.5148607811898</v>
      </c>
      <c r="N80" s="18">
        <f t="shared" si="24"/>
        <v>5442.5148607811898</v>
      </c>
      <c r="O80" s="18">
        <f t="shared" si="25"/>
        <v>5346.5148607811898</v>
      </c>
      <c r="P80" s="18">
        <f t="shared" si="26"/>
        <v>5562.5148607811898</v>
      </c>
      <c r="Q80" s="18">
        <f t="shared" si="27"/>
        <v>5466.5148607811898</v>
      </c>
    </row>
    <row r="81" spans="7:17" x14ac:dyDescent="0.45">
      <c r="G81" s="1">
        <f t="shared" si="10"/>
        <v>97</v>
      </c>
      <c r="H81" s="1">
        <v>72</v>
      </c>
      <c r="I81" s="16">
        <f t="shared" si="21"/>
        <v>59200.138132559674</v>
      </c>
      <c r="J81" s="16">
        <f t="shared" si="22"/>
        <v>6250</v>
      </c>
      <c r="K81" s="16">
        <f t="shared" si="19"/>
        <v>16094.267223031933</v>
      </c>
      <c r="L81" s="16">
        <f t="shared" si="20"/>
        <v>5535.5256158027651</v>
      </c>
      <c r="M81" s="17">
        <f t="shared" si="23"/>
        <v>5870.5103066046258</v>
      </c>
      <c r="N81" s="18">
        <f t="shared" si="24"/>
        <v>5476.5103066046258</v>
      </c>
      <c r="O81" s="18">
        <f t="shared" si="25"/>
        <v>5380.5103066046258</v>
      </c>
      <c r="P81" s="18">
        <f t="shared" si="26"/>
        <v>5596.5103066046258</v>
      </c>
      <c r="Q81" s="18">
        <f t="shared" si="27"/>
        <v>5500.5103066046258</v>
      </c>
    </row>
    <row r="82" spans="7:17" x14ac:dyDescent="0.45">
      <c r="G82" s="1">
        <f t="shared" si="10"/>
        <v>98</v>
      </c>
      <c r="H82" s="1">
        <v>73</v>
      </c>
      <c r="I82" s="16">
        <f t="shared" si="21"/>
        <v>61216.142276536462</v>
      </c>
      <c r="J82" s="16">
        <f t="shared" si="22"/>
        <v>6250</v>
      </c>
      <c r="K82" s="16">
        <f t="shared" si="19"/>
        <v>16577.09523972289</v>
      </c>
      <c r="L82" s="16">
        <f t="shared" si="20"/>
        <v>5571.5913842768477</v>
      </c>
      <c r="M82" s="17">
        <f t="shared" si="23"/>
        <v>5905.5256158027651</v>
      </c>
      <c r="N82" s="18">
        <f t="shared" si="24"/>
        <v>5511.5256158027651</v>
      </c>
      <c r="O82" s="18">
        <f t="shared" si="25"/>
        <v>5415.5256158027651</v>
      </c>
      <c r="P82" s="18">
        <f t="shared" si="26"/>
        <v>5631.5256158027651</v>
      </c>
      <c r="Q82" s="18">
        <f t="shared" si="27"/>
        <v>5535.5256158027651</v>
      </c>
    </row>
    <row r="83" spans="7:17" x14ac:dyDescent="0.45">
      <c r="G83" s="1">
        <f t="shared" si="10"/>
        <v>99</v>
      </c>
      <c r="H83" s="1">
        <v>74</v>
      </c>
      <c r="I83" s="16">
        <f t="shared" si="21"/>
        <v>63292.626544832558</v>
      </c>
      <c r="J83" s="16">
        <f t="shared" si="22"/>
        <v>6250</v>
      </c>
      <c r="K83" s="16">
        <f t="shared" si="19"/>
        <v>17074.408096914576</v>
      </c>
      <c r="L83" s="16">
        <f t="shared" si="20"/>
        <v>5608.739125805153</v>
      </c>
      <c r="M83" s="17">
        <f t="shared" si="23"/>
        <v>5941.5913842768477</v>
      </c>
      <c r="N83" s="18">
        <f t="shared" si="24"/>
        <v>5547.5913842768477</v>
      </c>
      <c r="O83" s="18">
        <f t="shared" si="25"/>
        <v>5451.5913842768477</v>
      </c>
      <c r="P83" s="18">
        <f t="shared" si="26"/>
        <v>5667.5913842768477</v>
      </c>
      <c r="Q83" s="18">
        <f t="shared" si="27"/>
        <v>5571.5913842768477</v>
      </c>
    </row>
    <row r="84" spans="7:17" x14ac:dyDescent="0.45">
      <c r="G84" s="1">
        <f t="shared" si="10"/>
        <v>100</v>
      </c>
      <c r="H84" s="1">
        <v>75</v>
      </c>
      <c r="I84" s="16">
        <f t="shared" si="21"/>
        <v>65431.405341177539</v>
      </c>
      <c r="J84" s="16">
        <f t="shared" si="22"/>
        <v>6250</v>
      </c>
      <c r="K84" s="16">
        <f t="shared" si="19"/>
        <v>17586.640339822017</v>
      </c>
      <c r="L84" s="16">
        <f t="shared" si="20"/>
        <v>5647.0012995793077</v>
      </c>
      <c r="M84" s="17">
        <f t="shared" si="23"/>
        <v>5978.739125805153</v>
      </c>
      <c r="N84" s="18">
        <f t="shared" si="24"/>
        <v>5584.739125805153</v>
      </c>
      <c r="O84" s="18">
        <f t="shared" si="25"/>
        <v>5488.739125805153</v>
      </c>
      <c r="P84" s="18">
        <f t="shared" si="26"/>
        <v>5704.739125805153</v>
      </c>
      <c r="Q84" s="18">
        <f t="shared" si="27"/>
        <v>5608.739125805153</v>
      </c>
    </row>
    <row r="85" spans="7:17" x14ac:dyDescent="0.45">
      <c r="G85" s="1">
        <f t="shared" si="10"/>
        <v>101</v>
      </c>
      <c r="H85" s="1">
        <v>76</v>
      </c>
      <c r="I85" s="16">
        <f t="shared" si="21"/>
        <v>67634.347501412863</v>
      </c>
      <c r="J85" s="16">
        <f t="shared" si="22"/>
        <v>6250</v>
      </c>
      <c r="K85" s="16">
        <f t="shared" si="19"/>
        <v>18114.239550016675</v>
      </c>
      <c r="L85" s="16">
        <f t="shared" si="20"/>
        <v>5686.4113385666869</v>
      </c>
      <c r="M85" s="17">
        <f t="shared" si="23"/>
        <v>6017.0012995793077</v>
      </c>
      <c r="N85" s="18">
        <f t="shared" si="24"/>
        <v>5623.0012995793077</v>
      </c>
      <c r="O85" s="18">
        <f t="shared" si="25"/>
        <v>5527.0012995793077</v>
      </c>
      <c r="P85" s="18">
        <f t="shared" si="26"/>
        <v>5743.0012995793077</v>
      </c>
      <c r="Q85" s="18">
        <f t="shared" si="27"/>
        <v>5647.0012995793077</v>
      </c>
    </row>
    <row r="86" spans="7:17" x14ac:dyDescent="0.45">
      <c r="G86" s="1">
        <f t="shared" si="10"/>
        <v>102</v>
      </c>
      <c r="H86" s="1">
        <v>77</v>
      </c>
      <c r="I86" s="16">
        <f t="shared" si="21"/>
        <v>69903.377926455258</v>
      </c>
      <c r="J86" s="16">
        <f t="shared" si="22"/>
        <v>6250</v>
      </c>
      <c r="K86" s="16">
        <f t="shared" si="19"/>
        <v>18657.666736517174</v>
      </c>
      <c r="L86" s="16">
        <f t="shared" si="20"/>
        <v>5727.0036787236877</v>
      </c>
      <c r="M86" s="17">
        <f t="shared" si="23"/>
        <v>6056.4113385666869</v>
      </c>
      <c r="N86" s="18">
        <f t="shared" si="24"/>
        <v>5662.4113385666869</v>
      </c>
      <c r="O86" s="18">
        <f t="shared" si="25"/>
        <v>5566.4113385666869</v>
      </c>
      <c r="P86" s="18">
        <f t="shared" si="26"/>
        <v>5782.4113385666869</v>
      </c>
      <c r="Q86" s="18">
        <f t="shared" si="27"/>
        <v>5686.4113385666869</v>
      </c>
    </row>
    <row r="87" spans="7:17" x14ac:dyDescent="0.45">
      <c r="G87" s="1">
        <f t="shared" si="10"/>
        <v>103</v>
      </c>
      <c r="H87" s="1">
        <v>78</v>
      </c>
      <c r="I87" s="16">
        <f t="shared" si="21"/>
        <v>72240.479264248919</v>
      </c>
      <c r="J87" s="16">
        <f t="shared" si="22"/>
        <v>6250</v>
      </c>
      <c r="K87" s="16">
        <f t="shared" si="19"/>
        <v>19217.39673861269</v>
      </c>
      <c r="L87" s="16">
        <f t="shared" si="20"/>
        <v>5768.8137890853986</v>
      </c>
      <c r="M87" s="17">
        <f t="shared" si="23"/>
        <v>6097.0036787236877</v>
      </c>
      <c r="N87" s="18">
        <f t="shared" si="24"/>
        <v>5703.0036787236877</v>
      </c>
      <c r="O87" s="18">
        <f t="shared" si="25"/>
        <v>5607.0036787236877</v>
      </c>
      <c r="P87" s="18">
        <f t="shared" si="26"/>
        <v>5823.0036787236877</v>
      </c>
      <c r="Q87" s="18">
        <f t="shared" si="27"/>
        <v>5727.0036787236877</v>
      </c>
    </row>
    <row r="88" spans="7:17" x14ac:dyDescent="0.45">
      <c r="G88" s="1">
        <f t="shared" si="10"/>
        <v>104</v>
      </c>
      <c r="H88" s="1">
        <v>79</v>
      </c>
      <c r="I88" s="16">
        <f t="shared" si="21"/>
        <v>74647.693642176382</v>
      </c>
      <c r="J88" s="16">
        <f t="shared" si="22"/>
        <v>6250</v>
      </c>
      <c r="K88" s="16">
        <f t="shared" si="19"/>
        <v>19793.918640771073</v>
      </c>
      <c r="L88" s="16">
        <f t="shared" si="20"/>
        <v>5811.8782027579609</v>
      </c>
      <c r="M88" s="17">
        <f t="shared" si="23"/>
        <v>6138.8137890853986</v>
      </c>
      <c r="N88" s="18">
        <f t="shared" si="24"/>
        <v>5744.8137890853986</v>
      </c>
      <c r="O88" s="18">
        <f t="shared" si="25"/>
        <v>5648.8137890853986</v>
      </c>
      <c r="P88" s="18">
        <f t="shared" si="26"/>
        <v>5864.8137890853986</v>
      </c>
      <c r="Q88" s="18">
        <f t="shared" si="27"/>
        <v>5768.8137890853986</v>
      </c>
    </row>
    <row r="89" spans="7:17" x14ac:dyDescent="0.45">
      <c r="G89" s="1">
        <f t="shared" si="10"/>
        <v>105</v>
      </c>
      <c r="H89" s="1">
        <v>80</v>
      </c>
      <c r="I89" s="16">
        <f t="shared" si="21"/>
        <v>77127.124451441676</v>
      </c>
      <c r="J89" s="16">
        <f t="shared" si="22"/>
        <v>6250</v>
      </c>
      <c r="K89" s="16">
        <f t="shared" si="19"/>
        <v>20387.7361999942</v>
      </c>
      <c r="L89" s="16">
        <f t="shared" si="20"/>
        <v>5856.2345488407</v>
      </c>
      <c r="M89" s="17">
        <f t="shared" si="23"/>
        <v>6181.8782027579609</v>
      </c>
      <c r="N89" s="18">
        <f t="shared" si="24"/>
        <v>5787.8782027579609</v>
      </c>
      <c r="O89" s="18">
        <f t="shared" si="25"/>
        <v>5691.8782027579609</v>
      </c>
      <c r="P89" s="18">
        <f t="shared" si="26"/>
        <v>5907.8782027579609</v>
      </c>
      <c r="Q89" s="18">
        <f t="shared" si="27"/>
        <v>5811.8782027579609</v>
      </c>
    </row>
    <row r="90" spans="7:17" x14ac:dyDescent="0.45">
      <c r="G90" s="1">
        <f t="shared" si="10"/>
        <v>106</v>
      </c>
      <c r="H90" s="1">
        <v>81</v>
      </c>
      <c r="I90" s="16">
        <f t="shared" si="21"/>
        <v>79680.938184984931</v>
      </c>
      <c r="J90" s="16">
        <f t="shared" si="22"/>
        <v>6250</v>
      </c>
      <c r="K90" s="16">
        <f t="shared" si="19"/>
        <v>20999.368285994027</v>
      </c>
      <c r="L90" s="16">
        <f t="shared" si="20"/>
        <v>5901.9215853059213</v>
      </c>
      <c r="M90" s="17">
        <f t="shared" si="23"/>
        <v>6226.2345488407</v>
      </c>
      <c r="N90" s="18">
        <f t="shared" si="24"/>
        <v>5832.2345488407</v>
      </c>
      <c r="O90" s="18">
        <f t="shared" si="25"/>
        <v>5736.2345488407</v>
      </c>
      <c r="P90" s="18">
        <f t="shared" si="26"/>
        <v>5952.2345488407</v>
      </c>
      <c r="Q90" s="18">
        <f t="shared" si="27"/>
        <v>5856.2345488407</v>
      </c>
    </row>
    <row r="91" spans="7:17" x14ac:dyDescent="0.45">
      <c r="G91" s="1">
        <f t="shared" si="10"/>
        <v>107</v>
      </c>
      <c r="H91" s="1">
        <v>82</v>
      </c>
      <c r="I91" s="16">
        <f t="shared" si="21"/>
        <v>82311.366330534482</v>
      </c>
      <c r="J91" s="16">
        <f t="shared" si="22"/>
        <v>6250</v>
      </c>
      <c r="K91" s="16">
        <f t="shared" si="19"/>
        <v>21629.34933457385</v>
      </c>
      <c r="L91" s="16">
        <f t="shared" si="20"/>
        <v>5948.9792328650992</v>
      </c>
      <c r="M91" s="17">
        <f t="shared" si="23"/>
        <v>6271.9215853059213</v>
      </c>
      <c r="N91" s="18">
        <f t="shared" si="24"/>
        <v>5877.9215853059213</v>
      </c>
      <c r="O91" s="18">
        <f t="shared" si="25"/>
        <v>5781.9215853059213</v>
      </c>
      <c r="P91" s="18">
        <f t="shared" si="26"/>
        <v>5997.9215853059213</v>
      </c>
      <c r="Q91" s="18">
        <f t="shared" si="27"/>
        <v>5901.9215853059213</v>
      </c>
    </row>
    <row r="92" spans="7:17" x14ac:dyDescent="0.45">
      <c r="G92" s="1">
        <f t="shared" si="10"/>
        <v>108</v>
      </c>
      <c r="H92" s="1">
        <v>83</v>
      </c>
      <c r="I92" s="16">
        <f t="shared" si="21"/>
        <v>85020.707320450514</v>
      </c>
      <c r="J92" s="16">
        <f t="shared" si="22"/>
        <v>6250</v>
      </c>
      <c r="K92" s="16">
        <f t="shared" si="19"/>
        <v>22278.229814611062</v>
      </c>
      <c r="L92" s="16">
        <f t="shared" si="20"/>
        <v>5997.4486098510524</v>
      </c>
      <c r="M92" s="17">
        <f t="shared" si="23"/>
        <v>6318.9792328650992</v>
      </c>
      <c r="N92" s="18">
        <f t="shared" si="24"/>
        <v>5924.9792328650992</v>
      </c>
      <c r="O92" s="18">
        <f t="shared" si="25"/>
        <v>5828.9792328650992</v>
      </c>
      <c r="P92" s="18">
        <f t="shared" si="26"/>
        <v>6044.9792328650992</v>
      </c>
      <c r="Q92" s="18">
        <f t="shared" si="27"/>
        <v>5948.9792328650992</v>
      </c>
    </row>
    <row r="93" spans="7:17" x14ac:dyDescent="0.45">
      <c r="G93" s="1">
        <f t="shared" si="10"/>
        <v>109</v>
      </c>
      <c r="H93" s="1">
        <v>84</v>
      </c>
      <c r="I93" s="16">
        <f t="shared" si="21"/>
        <v>87811.328540064031</v>
      </c>
      <c r="J93" s="16">
        <f t="shared" si="22"/>
        <v>6250</v>
      </c>
      <c r="K93" s="16">
        <f t="shared" si="19"/>
        <v>22946.576709049394</v>
      </c>
      <c r="L93" s="16">
        <f t="shared" si="20"/>
        <v>6047.3720681465838</v>
      </c>
      <c r="M93" s="17">
        <f t="shared" si="23"/>
        <v>6367.4486098510524</v>
      </c>
      <c r="N93" s="18">
        <f t="shared" si="24"/>
        <v>5973.4486098510524</v>
      </c>
      <c r="O93" s="18">
        <f t="shared" si="25"/>
        <v>5877.4486098510524</v>
      </c>
      <c r="P93" s="18">
        <f t="shared" si="26"/>
        <v>6093.4486098510524</v>
      </c>
      <c r="Q93" s="18">
        <f t="shared" si="27"/>
        <v>5997.4486098510524</v>
      </c>
    </row>
    <row r="94" spans="7:17" x14ac:dyDescent="0.45">
      <c r="G94" s="1">
        <f t="shared" ref="G94" si="28">G93+1</f>
        <v>110</v>
      </c>
      <c r="H94" s="1">
        <v>85</v>
      </c>
      <c r="I94" s="16">
        <f t="shared" si="21"/>
        <v>90685.668396265959</v>
      </c>
      <c r="J94" s="16">
        <f t="shared" si="22"/>
        <v>6250</v>
      </c>
      <c r="K94" s="16">
        <f t="shared" si="19"/>
        <v>23634.974010320875</v>
      </c>
      <c r="L94" s="16">
        <f t="shared" si="20"/>
        <v>6098.7932301909814</v>
      </c>
      <c r="M94" s="17">
        <f t="shared" si="23"/>
        <v>6417.3720681465838</v>
      </c>
      <c r="N94" s="18">
        <f t="shared" si="24"/>
        <v>6023.3720681465838</v>
      </c>
      <c r="O94" s="18">
        <f t="shared" si="25"/>
        <v>5927.3720681465838</v>
      </c>
      <c r="P94" s="18">
        <f t="shared" si="26"/>
        <v>6143.3720681465838</v>
      </c>
      <c r="Q94" s="18">
        <f t="shared" si="27"/>
        <v>6047.3720681465838</v>
      </c>
    </row>
    <row r="95" spans="7:17" x14ac:dyDescent="0.45">
      <c r="M95" s="17">
        <f t="shared" si="23"/>
        <v>6468.7932301909814</v>
      </c>
      <c r="N95" s="18">
        <f t="shared" si="24"/>
        <v>6074.7932301909814</v>
      </c>
      <c r="O95" s="18">
        <f t="shared" si="25"/>
        <v>5978.7932301909814</v>
      </c>
      <c r="P95" s="18">
        <f t="shared" si="26"/>
        <v>6194.7932301909814</v>
      </c>
      <c r="Q95" s="18">
        <f t="shared" si="27"/>
        <v>6098.7932301909814</v>
      </c>
    </row>
    <row r="96" spans="7:17" x14ac:dyDescent="0.45">
      <c r="I96" s="18"/>
      <c r="J96" s="18"/>
      <c r="K96" s="18"/>
      <c r="L96" s="18"/>
      <c r="M96" s="17">
        <f t="shared" si="23"/>
        <v>6521.7570270967108</v>
      </c>
      <c r="N96" s="18">
        <f t="shared" si="24"/>
        <v>6127.7570270967108</v>
      </c>
      <c r="O96" s="18">
        <f t="shared" si="25"/>
        <v>6031.7570270967108</v>
      </c>
      <c r="P96" s="18">
        <f t="shared" si="26"/>
        <v>6247.7570270967108</v>
      </c>
      <c r="Q96" s="18">
        <f t="shared" si="27"/>
        <v>6151.7570270967108</v>
      </c>
    </row>
    <row r="97" spans="9:17" x14ac:dyDescent="0.45">
      <c r="I97" s="18"/>
      <c r="J97" s="18"/>
      <c r="K97" s="18"/>
      <c r="L97" s="18"/>
      <c r="M97" s="17">
        <f t="shared" ref="M97:M110" si="29">L96*$I$2+$H$2</f>
        <v>240</v>
      </c>
      <c r="N97" s="18">
        <f t="shared" ref="N97:N110" si="30">L96*$I$2-($D$26-$D$25*12)</f>
        <v>-154</v>
      </c>
      <c r="O97" s="18">
        <f t="shared" ref="O97:O110" si="31">L96*$I$2-$D$17</f>
        <v>-250</v>
      </c>
      <c r="P97" s="18">
        <f t="shared" ref="P97:P110" si="32">L96*$I$2-($D$26-($D$25+$D$28)*12)</f>
        <v>-34</v>
      </c>
      <c r="Q97" s="18">
        <f t="shared" ref="Q97:Q110" si="33">L96*$I$2-($D$17-$D$28*12)</f>
        <v>-130</v>
      </c>
    </row>
    <row r="98" spans="9:17" x14ac:dyDescent="0.45">
      <c r="I98" s="18"/>
      <c r="J98" s="18"/>
      <c r="K98" s="18"/>
      <c r="L98" s="18"/>
      <c r="M98" s="17">
        <f t="shared" si="29"/>
        <v>240</v>
      </c>
      <c r="N98" s="18">
        <f t="shared" si="30"/>
        <v>-154</v>
      </c>
      <c r="O98" s="18">
        <f t="shared" si="31"/>
        <v>-250</v>
      </c>
      <c r="P98" s="18">
        <f t="shared" si="32"/>
        <v>-34</v>
      </c>
      <c r="Q98" s="18">
        <f t="shared" si="33"/>
        <v>-130</v>
      </c>
    </row>
    <row r="99" spans="9:17" x14ac:dyDescent="0.45">
      <c r="I99" s="18"/>
      <c r="J99" s="18"/>
      <c r="K99" s="18"/>
      <c r="L99" s="18"/>
      <c r="M99" s="17">
        <f t="shared" si="29"/>
        <v>240</v>
      </c>
      <c r="N99" s="18">
        <f t="shared" si="30"/>
        <v>-154</v>
      </c>
      <c r="O99" s="18">
        <f t="shared" si="31"/>
        <v>-250</v>
      </c>
      <c r="P99" s="18">
        <f t="shared" si="32"/>
        <v>-34</v>
      </c>
      <c r="Q99" s="18">
        <f t="shared" si="33"/>
        <v>-130</v>
      </c>
    </row>
    <row r="100" spans="9:17" x14ac:dyDescent="0.45">
      <c r="I100" s="18"/>
      <c r="J100" s="18"/>
      <c r="K100" s="18"/>
      <c r="L100" s="18"/>
      <c r="M100" s="17">
        <f t="shared" si="29"/>
        <v>240</v>
      </c>
      <c r="N100" s="18">
        <f t="shared" si="30"/>
        <v>-154</v>
      </c>
      <c r="O100" s="18">
        <f t="shared" si="31"/>
        <v>-250</v>
      </c>
      <c r="P100" s="18">
        <f t="shared" si="32"/>
        <v>-34</v>
      </c>
      <c r="Q100" s="18">
        <f t="shared" si="33"/>
        <v>-130</v>
      </c>
    </row>
    <row r="101" spans="9:17" x14ac:dyDescent="0.45">
      <c r="I101" s="18"/>
      <c r="J101" s="18"/>
      <c r="K101" s="18"/>
      <c r="L101" s="18"/>
      <c r="M101" s="17">
        <f t="shared" si="29"/>
        <v>240</v>
      </c>
      <c r="N101" s="18">
        <f t="shared" si="30"/>
        <v>-154</v>
      </c>
      <c r="O101" s="18">
        <f t="shared" si="31"/>
        <v>-250</v>
      </c>
      <c r="P101" s="18">
        <f t="shared" si="32"/>
        <v>-34</v>
      </c>
      <c r="Q101" s="18">
        <f t="shared" si="33"/>
        <v>-130</v>
      </c>
    </row>
    <row r="102" spans="9:17" x14ac:dyDescent="0.45">
      <c r="I102" s="18"/>
      <c r="J102" s="18"/>
      <c r="K102" s="18"/>
      <c r="L102" s="18"/>
      <c r="M102" s="17">
        <f t="shared" si="29"/>
        <v>240</v>
      </c>
      <c r="N102" s="18">
        <f t="shared" si="30"/>
        <v>-154</v>
      </c>
      <c r="O102" s="18">
        <f t="shared" si="31"/>
        <v>-250</v>
      </c>
      <c r="P102" s="18">
        <f t="shared" si="32"/>
        <v>-34</v>
      </c>
      <c r="Q102" s="18">
        <f t="shared" si="33"/>
        <v>-130</v>
      </c>
    </row>
    <row r="103" spans="9:17" x14ac:dyDescent="0.45">
      <c r="I103" s="18"/>
      <c r="J103" s="18"/>
      <c r="K103" s="18"/>
      <c r="L103" s="18"/>
      <c r="M103" s="17">
        <f t="shared" si="29"/>
        <v>240</v>
      </c>
      <c r="N103" s="18">
        <f t="shared" si="30"/>
        <v>-154</v>
      </c>
      <c r="O103" s="18">
        <f t="shared" si="31"/>
        <v>-250</v>
      </c>
      <c r="P103" s="18">
        <f t="shared" si="32"/>
        <v>-34</v>
      </c>
      <c r="Q103" s="18">
        <f t="shared" si="33"/>
        <v>-130</v>
      </c>
    </row>
    <row r="104" spans="9:17" x14ac:dyDescent="0.45">
      <c r="I104" s="18"/>
      <c r="J104" s="18"/>
      <c r="K104" s="18"/>
      <c r="L104" s="18"/>
      <c r="M104" s="17">
        <f t="shared" si="29"/>
        <v>240</v>
      </c>
      <c r="N104" s="18">
        <f t="shared" si="30"/>
        <v>-154</v>
      </c>
      <c r="O104" s="18">
        <f t="shared" si="31"/>
        <v>-250</v>
      </c>
      <c r="P104" s="18">
        <f t="shared" si="32"/>
        <v>-34</v>
      </c>
      <c r="Q104" s="18">
        <f t="shared" si="33"/>
        <v>-130</v>
      </c>
    </row>
    <row r="105" spans="9:17" x14ac:dyDescent="0.45">
      <c r="I105" s="18"/>
      <c r="J105" s="18"/>
      <c r="K105" s="18"/>
      <c r="L105" s="18"/>
      <c r="M105" s="17">
        <f t="shared" si="29"/>
        <v>240</v>
      </c>
      <c r="N105" s="18">
        <f t="shared" si="30"/>
        <v>-154</v>
      </c>
      <c r="O105" s="18">
        <f t="shared" si="31"/>
        <v>-250</v>
      </c>
      <c r="P105" s="18">
        <f t="shared" si="32"/>
        <v>-34</v>
      </c>
      <c r="Q105" s="18">
        <f t="shared" si="33"/>
        <v>-130</v>
      </c>
    </row>
    <row r="106" spans="9:17" x14ac:dyDescent="0.45">
      <c r="I106" s="18"/>
      <c r="J106" s="18"/>
      <c r="K106" s="18"/>
      <c r="L106" s="18"/>
      <c r="M106" s="17">
        <f t="shared" si="29"/>
        <v>240</v>
      </c>
      <c r="N106" s="18">
        <f t="shared" si="30"/>
        <v>-154</v>
      </c>
      <c r="O106" s="18">
        <f t="shared" si="31"/>
        <v>-250</v>
      </c>
      <c r="P106" s="18">
        <f t="shared" si="32"/>
        <v>-34</v>
      </c>
      <c r="Q106" s="18">
        <f t="shared" si="33"/>
        <v>-130</v>
      </c>
    </row>
    <row r="107" spans="9:17" x14ac:dyDescent="0.45">
      <c r="I107" s="18"/>
      <c r="J107" s="18"/>
      <c r="K107" s="18"/>
      <c r="L107" s="18"/>
      <c r="M107" s="17">
        <f t="shared" si="29"/>
        <v>240</v>
      </c>
      <c r="N107" s="18">
        <f t="shared" si="30"/>
        <v>-154</v>
      </c>
      <c r="O107" s="18">
        <f t="shared" si="31"/>
        <v>-250</v>
      </c>
      <c r="P107" s="18">
        <f t="shared" si="32"/>
        <v>-34</v>
      </c>
      <c r="Q107" s="18">
        <f t="shared" si="33"/>
        <v>-130</v>
      </c>
    </row>
    <row r="108" spans="9:17" x14ac:dyDescent="0.45">
      <c r="I108" s="18"/>
      <c r="J108" s="18"/>
      <c r="K108" s="18"/>
      <c r="L108" s="18"/>
      <c r="M108" s="17">
        <f t="shared" si="29"/>
        <v>240</v>
      </c>
      <c r="N108" s="18">
        <f t="shared" si="30"/>
        <v>-154</v>
      </c>
      <c r="O108" s="18">
        <f t="shared" si="31"/>
        <v>-250</v>
      </c>
      <c r="P108" s="18">
        <f t="shared" si="32"/>
        <v>-34</v>
      </c>
      <c r="Q108" s="18">
        <f t="shared" si="33"/>
        <v>-130</v>
      </c>
    </row>
    <row r="109" spans="9:17" x14ac:dyDescent="0.45">
      <c r="I109" s="18"/>
      <c r="J109" s="18"/>
      <c r="K109" s="18"/>
      <c r="L109" s="18"/>
      <c r="M109" s="17">
        <f t="shared" si="29"/>
        <v>240</v>
      </c>
      <c r="N109" s="18">
        <f t="shared" si="30"/>
        <v>-154</v>
      </c>
      <c r="O109" s="18">
        <f t="shared" si="31"/>
        <v>-250</v>
      </c>
      <c r="P109" s="18">
        <f t="shared" si="32"/>
        <v>-34</v>
      </c>
      <c r="Q109" s="18">
        <f t="shared" si="33"/>
        <v>-130</v>
      </c>
    </row>
    <row r="110" spans="9:17" x14ac:dyDescent="0.45">
      <c r="I110" s="18"/>
      <c r="J110" s="18"/>
      <c r="K110" s="18"/>
      <c r="L110" s="18"/>
      <c r="M110" s="17">
        <f t="shared" si="29"/>
        <v>240</v>
      </c>
      <c r="N110" s="18">
        <f t="shared" si="30"/>
        <v>-154</v>
      </c>
      <c r="O110" s="18">
        <f t="shared" si="31"/>
        <v>-250</v>
      </c>
      <c r="P110" s="18">
        <f t="shared" si="32"/>
        <v>-34</v>
      </c>
      <c r="Q110" s="18">
        <f t="shared" si="33"/>
        <v>-130</v>
      </c>
    </row>
    <row r="111" spans="9:17" x14ac:dyDescent="0.45">
      <c r="I111" s="18"/>
      <c r="J111" s="18"/>
      <c r="K111" s="18"/>
      <c r="L111" s="18"/>
      <c r="M111" s="18"/>
      <c r="N111" s="18"/>
      <c r="O111" s="18"/>
      <c r="P111" s="18"/>
      <c r="Q111" s="18"/>
    </row>
    <row r="112" spans="9:17" x14ac:dyDescent="0.45">
      <c r="I112" s="18"/>
      <c r="J112" s="18"/>
      <c r="K112" s="18"/>
      <c r="L112" s="18"/>
      <c r="M112" s="18"/>
      <c r="N112" s="18"/>
      <c r="O112" s="18"/>
      <c r="P112" s="18"/>
      <c r="Q112" s="18"/>
    </row>
    <row r="113" spans="9:17" x14ac:dyDescent="0.45">
      <c r="I113" s="18"/>
      <c r="J113" s="18"/>
      <c r="K113" s="18"/>
      <c r="L113" s="18"/>
      <c r="M113" s="18"/>
      <c r="N113" s="18"/>
      <c r="O113" s="18"/>
      <c r="P113" s="18"/>
      <c r="Q113" s="18"/>
    </row>
    <row r="114" spans="9:17" x14ac:dyDescent="0.45">
      <c r="I114" s="18"/>
      <c r="J114" s="18"/>
      <c r="K114" s="18"/>
      <c r="L114" s="18"/>
      <c r="M114" s="18"/>
      <c r="N114" s="18"/>
      <c r="O114" s="18"/>
      <c r="P114" s="18"/>
      <c r="Q114" s="18"/>
    </row>
    <row r="115" spans="9:17" x14ac:dyDescent="0.45">
      <c r="I115" s="18"/>
      <c r="J115" s="18"/>
      <c r="K115" s="18"/>
      <c r="L115" s="18"/>
      <c r="M115" s="18"/>
      <c r="N115" s="18"/>
      <c r="O115" s="18"/>
      <c r="P115" s="18"/>
      <c r="Q115" s="18"/>
    </row>
    <row r="116" spans="9:17" x14ac:dyDescent="0.45">
      <c r="I116" s="18"/>
      <c r="J116" s="18"/>
      <c r="K116" s="18"/>
      <c r="L116" s="18"/>
      <c r="M116" s="18"/>
      <c r="N116" s="18"/>
      <c r="O116" s="18"/>
      <c r="P116" s="18"/>
      <c r="Q116" s="18"/>
    </row>
    <row r="117" spans="9:17" x14ac:dyDescent="0.45">
      <c r="I117" s="18"/>
      <c r="J117" s="18"/>
      <c r="K117" s="18"/>
      <c r="L117" s="18"/>
      <c r="M117" s="18"/>
      <c r="N117" s="18"/>
      <c r="O117" s="18"/>
      <c r="P117" s="18"/>
      <c r="Q117" s="18"/>
    </row>
    <row r="118" spans="9:17" x14ac:dyDescent="0.45">
      <c r="I118" s="18"/>
      <c r="J118" s="18"/>
      <c r="K118" s="18"/>
      <c r="L118" s="18"/>
      <c r="M118" s="18"/>
      <c r="N118" s="18"/>
      <c r="O118" s="18"/>
      <c r="P118" s="18"/>
      <c r="Q118" s="18"/>
    </row>
    <row r="119" spans="9:17" x14ac:dyDescent="0.45">
      <c r="I119" s="18"/>
      <c r="J119" s="18"/>
      <c r="K119" s="18"/>
      <c r="L119" s="18"/>
      <c r="M119" s="18"/>
      <c r="N119" s="18"/>
      <c r="O119" s="18"/>
      <c r="P119" s="18"/>
      <c r="Q119" s="18"/>
    </row>
    <row r="120" spans="9:17" x14ac:dyDescent="0.45">
      <c r="I120" s="18"/>
      <c r="J120" s="18"/>
      <c r="K120" s="18"/>
      <c r="L120" s="18"/>
      <c r="M120" s="18"/>
      <c r="N120" s="18"/>
      <c r="O120" s="18"/>
      <c r="P120" s="18"/>
      <c r="Q120" s="18"/>
    </row>
    <row r="121" spans="9:17" x14ac:dyDescent="0.45">
      <c r="I121" s="18"/>
      <c r="J121" s="18"/>
      <c r="K121" s="18"/>
      <c r="L121" s="18"/>
      <c r="M121" s="18"/>
      <c r="N121" s="18"/>
      <c r="O121" s="18"/>
      <c r="P121" s="18"/>
      <c r="Q121" s="18"/>
    </row>
    <row r="122" spans="9:17" x14ac:dyDescent="0.45">
      <c r="I122" s="18"/>
      <c r="J122" s="18"/>
      <c r="K122" s="18"/>
      <c r="L122" s="18"/>
      <c r="M122" s="18"/>
      <c r="N122" s="18"/>
      <c r="O122" s="18"/>
      <c r="P122" s="18"/>
      <c r="Q122" s="18"/>
    </row>
  </sheetData>
  <sheetProtection algorithmName="SHA-512" hashValue="QLGqMYr3fA+qlvvY5zSB+8QqwS+ER982K89Yk7+ZSftVAwlf+fPwdFGv/hY8VjG3CoM40xu7M3EHFkUin8znXg==" saltValue="5Z4Q44pYOiCceNnFwRxazQ==" spinCount="100000" sheet="1" scenarios="1" selectLockedCells="1"/>
  <phoneticPr fontId="1"/>
  <dataValidations count="2">
    <dataValidation type="whole" operator="greaterThanOrEqual" allowBlank="1" showInputMessage="1" showErrorMessage="1" sqref="D24" xr:uid="{9470517E-E1F8-4F08-A6C7-9AD0598F670E}">
      <formula1>D9</formula1>
    </dataValidation>
    <dataValidation type="whole" operator="greaterThanOrEqual" allowBlank="1" showInputMessage="1" showErrorMessage="1" sqref="D27" xr:uid="{48FFAF2B-7A6E-48DF-B117-3154F8C5F677}">
      <formula1>D24</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D41F4-9FBE-4A89-B7E8-652BA6284F77}">
  <sheetPr>
    <tabColor rgb="FFF3A1E1"/>
  </sheetPr>
  <dimension ref="B2:C16"/>
  <sheetViews>
    <sheetView showGridLines="0" showRowColHeaders="0" zoomScale="85" zoomScaleNormal="85" workbookViewId="0">
      <selection activeCell="V18" sqref="V18"/>
    </sheetView>
  </sheetViews>
  <sheetFormatPr defaultRowHeight="18" x14ac:dyDescent="0.45"/>
  <sheetData>
    <row r="2" spans="2:3" ht="26.4" x14ac:dyDescent="0.45">
      <c r="B2" s="5" t="s">
        <v>95</v>
      </c>
    </row>
    <row r="3" spans="2:3" x14ac:dyDescent="0.45">
      <c r="C3" s="21" t="s">
        <v>86</v>
      </c>
    </row>
    <row r="4" spans="2:3" x14ac:dyDescent="0.45">
      <c r="C4" t="s">
        <v>92</v>
      </c>
    </row>
    <row r="5" spans="2:3" x14ac:dyDescent="0.45">
      <c r="C5" t="s">
        <v>100</v>
      </c>
    </row>
    <row r="6" spans="2:3" x14ac:dyDescent="0.45">
      <c r="C6" t="s">
        <v>101</v>
      </c>
    </row>
    <row r="7" spans="2:3" x14ac:dyDescent="0.45">
      <c r="C7" t="s">
        <v>93</v>
      </c>
    </row>
    <row r="10" spans="2:3" x14ac:dyDescent="0.45">
      <c r="C10" s="21" t="s">
        <v>96</v>
      </c>
    </row>
    <row r="11" spans="2:3" x14ac:dyDescent="0.45">
      <c r="C11" t="s">
        <v>97</v>
      </c>
    </row>
    <row r="12" spans="2:3" x14ac:dyDescent="0.45">
      <c r="C12" t="s">
        <v>98</v>
      </c>
    </row>
    <row r="13" spans="2:3" x14ac:dyDescent="0.45">
      <c r="C13" t="s">
        <v>99</v>
      </c>
    </row>
    <row r="16" spans="2:3" x14ac:dyDescent="0.45">
      <c r="C16" s="21"/>
    </row>
  </sheetData>
  <sheetProtection algorithmName="SHA-512" hashValue="JDiZBxRldDPi2o/TsdSc8D39E7bdRYtLftzd2LVDXoe3izG7eIG6QSQOGJV6sV/1RpxFC8P3QvOYJXc8LQaP3g==" saltValue="Oz7cQX4AoqO7OfOqoIxHJg==" spinCount="100000" sheet="1" objects="1" scenarios="1" selectLockedCells="1"/>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62E0C-EE21-4D01-B69D-6D1C3E691E3B}">
  <sheetPr>
    <tabColor theme="9" tint="0.59999389629810485"/>
  </sheetPr>
  <dimension ref="B2:E5"/>
  <sheetViews>
    <sheetView showGridLines="0" showRowColHeaders="0" workbookViewId="0">
      <selection activeCell="B6" sqref="B6"/>
    </sheetView>
  </sheetViews>
  <sheetFormatPr defaultRowHeight="18" x14ac:dyDescent="0.45"/>
  <cols>
    <col min="2" max="2" width="4.296875" bestFit="1" customWidth="1"/>
    <col min="3" max="3" width="10.19921875" bestFit="1" customWidth="1"/>
    <col min="4" max="4" width="35" customWidth="1"/>
    <col min="5" max="5" width="8.59765625" bestFit="1" customWidth="1"/>
  </cols>
  <sheetData>
    <row r="2" spans="2:5" ht="18.600000000000001" thickBot="1" x14ac:dyDescent="0.5">
      <c r="B2" s="6" t="s">
        <v>53</v>
      </c>
      <c r="C2" s="6" t="s">
        <v>49</v>
      </c>
      <c r="D2" s="6" t="s">
        <v>50</v>
      </c>
      <c r="E2" s="6" t="s">
        <v>51</v>
      </c>
    </row>
    <row r="3" spans="2:5" ht="18.600000000000001" thickTop="1" x14ac:dyDescent="0.45">
      <c r="B3" s="2">
        <v>1</v>
      </c>
      <c r="C3" s="7" t="s">
        <v>48</v>
      </c>
      <c r="D3" s="2" t="s">
        <v>54</v>
      </c>
      <c r="E3" s="2" t="s">
        <v>52</v>
      </c>
    </row>
    <row r="4" spans="2:5" ht="72" x14ac:dyDescent="0.45">
      <c r="B4" s="1">
        <v>2</v>
      </c>
      <c r="C4" s="8">
        <v>45498</v>
      </c>
      <c r="D4" s="9" t="s">
        <v>55</v>
      </c>
      <c r="E4" s="1" t="s">
        <v>52</v>
      </c>
    </row>
    <row r="5" spans="2:5" ht="36" x14ac:dyDescent="0.45">
      <c r="B5" s="31" t="s">
        <v>108</v>
      </c>
      <c r="C5" s="8">
        <v>45499</v>
      </c>
      <c r="D5" s="9" t="s">
        <v>107</v>
      </c>
      <c r="E5" s="1" t="s">
        <v>52</v>
      </c>
    </row>
  </sheetData>
  <sheetProtection algorithmName="SHA-512" hashValue="hW0wdcfAOy3Z8LwBadQuSAjSvET7k+D1IjHrnCBoWtkv4a3e1txIZTSgsdeLxDgpxG2VfJF5jWKrUdt64Vjezw==" saltValue="ZxQhkUxQ+xfdrQD49hSfiQ==" spinCount="100000" sheet="1" objects="1" scenarios="1" selectLockedCells="1"/>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ワークシート</vt:lpstr>
      </vt:variant>
      <vt:variant>
        <vt:i4>4</vt:i4>
      </vt:variant>
    </vt:vector>
  </HeadingPairs>
  <TitlesOfParts>
    <vt:vector size="4" baseType="lpstr">
      <vt:lpstr>使用方法</vt:lpstr>
      <vt:lpstr>入力・結果シート</vt:lpstr>
      <vt:lpstr>【参考】各FIRE解説</vt:lpstr>
      <vt:lpstr>Ver履歴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2022-04-26T15:11:36Z</dcterms:created>
  <dcterms:modified xsi:type="dcterms:W3CDTF">2024-07-28T02:38:17Z</dcterms:modified>
</cp:coreProperties>
</file>